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AFR\FY18\Notes Backup\Note 11 - Leases\11-a- Capital Leases\"/>
    </mc:Choice>
  </mc:AlternateContent>
  <bookViews>
    <workbookView xWindow="0" yWindow="75" windowWidth="15480" windowHeight="11505" activeTab="1"/>
  </bookViews>
  <sheets>
    <sheet name="Instructions" sheetId="2" r:id="rId1"/>
    <sheet name="Lease Register" sheetId="1" r:id="rId2"/>
  </sheets>
  <definedNames>
    <definedName name="not_copiers_1_List" localSheetId="1">#REF!</definedName>
    <definedName name="not_copiers_1_List">#REF!</definedName>
    <definedName name="_xlnm.Print_Area" localSheetId="1">'Lease Register'!$A$1:$H$56</definedName>
    <definedName name="SubtotArea" localSheetId="1">#REF!</definedName>
    <definedName name="SubtotArea">#REF!</definedName>
  </definedNames>
  <calcPr calcId="171027"/>
</workbook>
</file>

<file path=xl/calcChain.xml><?xml version="1.0" encoding="utf-8"?>
<calcChain xmlns="http://schemas.openxmlformats.org/spreadsheetml/2006/main">
  <c r="F26" i="1" l="1"/>
  <c r="M9" i="1"/>
  <c r="H5" i="1"/>
  <c r="N4" i="1"/>
  <c r="N5" i="1"/>
  <c r="N23" i="1"/>
  <c r="H4" i="1"/>
  <c r="G28" i="1" l="1"/>
  <c r="G52" i="1" s="1"/>
  <c r="M12" i="1"/>
  <c r="G54" i="1" l="1"/>
  <c r="G36" i="1"/>
  <c r="G50" i="1"/>
  <c r="H6" i="1" s="1"/>
  <c r="M11" i="1"/>
  <c r="M10" i="1"/>
  <c r="N7" i="1" l="1"/>
  <c r="H7" i="1"/>
  <c r="N6" i="1"/>
  <c r="B9" i="1"/>
</calcChain>
</file>

<file path=xl/sharedStrings.xml><?xml version="1.0" encoding="utf-8"?>
<sst xmlns="http://schemas.openxmlformats.org/spreadsheetml/2006/main" count="63" uniqueCount="60">
  <si>
    <t>Frequency</t>
  </si>
  <si>
    <t>Pmts Yr</t>
  </si>
  <si>
    <t>Days</t>
  </si>
  <si>
    <t>Lease type:</t>
  </si>
  <si>
    <t>Semi-Annual</t>
  </si>
  <si>
    <t>Agency Code</t>
  </si>
  <si>
    <t>Agency Name</t>
  </si>
  <si>
    <t>Quarterly</t>
  </si>
  <si>
    <t>Monthly</t>
  </si>
  <si>
    <t>Vendor Name</t>
  </si>
  <si>
    <t>Payments to be made to:</t>
  </si>
  <si>
    <t>Effective Date of Lease</t>
  </si>
  <si>
    <t>First Payment due date</t>
  </si>
  <si>
    <t>Last Payment due date</t>
  </si>
  <si>
    <t>Expiration Date of Lease</t>
  </si>
  <si>
    <t>Frequency of Payment</t>
  </si>
  <si>
    <t>Number of payments in a 12 month period</t>
  </si>
  <si>
    <t xml:space="preserve"> Minimum Lease Payment per Period</t>
  </si>
  <si>
    <t xml:space="preserve"> Executory Costs Per Period</t>
  </si>
  <si>
    <t>Property taxes</t>
  </si>
  <si>
    <t>Allocated sales tax</t>
  </si>
  <si>
    <t>Other (Specify):</t>
  </si>
  <si>
    <t xml:space="preserve"> Total Lease Payment </t>
  </si>
  <si>
    <t xml:space="preserve"> Lease Term</t>
  </si>
  <si>
    <t>Expressed in payment frequency</t>
  </si>
  <si>
    <t xml:space="preserve"> GAAP Criteria:</t>
  </si>
  <si>
    <t>Does Title Transfer at the end of the lease?</t>
  </si>
  <si>
    <t>Does the lease agreement include a Bargain Purchase Option?</t>
  </si>
  <si>
    <t>What is the Asset's Fair Market Value at the effective date of lease?</t>
  </si>
  <si>
    <t>Effective Interest Rate from Lease Terms</t>
  </si>
  <si>
    <t>Calculation of GAAP Criteria</t>
  </si>
  <si>
    <t>Lease Term is 75% or greater of Useful Life</t>
  </si>
  <si>
    <t>Present Value of Lease Payments</t>
  </si>
  <si>
    <t>Present Value is 90% or greater of the Fair Value</t>
  </si>
  <si>
    <t>Maintenance and Supplies</t>
  </si>
  <si>
    <t xml:space="preserve">Lease Register (Operating vs Capital) </t>
  </si>
  <si>
    <t>* Ownership - is shifted to the lessee before the end of the lease period</t>
  </si>
  <si>
    <t>* Bargain Purchase Option – The lessee can buy the asset at the end of the lease for less than fair market value</t>
  </si>
  <si>
    <t>* Lease period is at least 75% of the asset’s useful life</t>
  </si>
  <si>
    <t>* Present value of the lease payments is at least 90% of the fair value of the asset at the inception of the lease</t>
  </si>
  <si>
    <t>What is the estimated useful life of the property/equipment? (months)</t>
  </si>
  <si>
    <t>Description of property/equipment:</t>
  </si>
  <si>
    <t>Agency Identification Number (Lease)</t>
  </si>
  <si>
    <t>* Questions on the completion of the attached form or problems with the form should be directed to cafr@cg.sc.gov</t>
  </si>
  <si>
    <t>Is this a month to month payment that can be cancelled at any time?</t>
  </si>
  <si>
    <t>Lease Register, Revised 3/26/18</t>
  </si>
  <si>
    <t>Purpose and Objective:</t>
  </si>
  <si>
    <t>Lease Register Instructions</t>
  </si>
  <si>
    <t>Instructions for Completion of the Form:</t>
  </si>
  <si>
    <t xml:space="preserve">A tool for agencies to determine if a lease meets GASB's criteria for a Capital or Operating Lease. </t>
  </si>
  <si>
    <t xml:space="preserve">Starting in fiscal year 2018, SCEIS will provide new functionality that will allow agencies to properly account for leased equipment for all Capital Leases. </t>
  </si>
  <si>
    <t>If a lease meets any one of four criteria, it must be reported as a Capital Lease and corresponding assets must be created in SCEIS.</t>
  </si>
  <si>
    <t>Enter the information requested by the description of each field.</t>
  </si>
  <si>
    <t>Cells highlighted in blue required user input.</t>
  </si>
  <si>
    <t xml:space="preserve">Cells highlighted in green are drop-down menus. </t>
  </si>
  <si>
    <t>Cells highlighted in yellow are calculated fields used to determine of GABS criteria are met.</t>
  </si>
  <si>
    <t>Complete as much as the information as possible.</t>
  </si>
  <si>
    <t>Please Select</t>
  </si>
  <si>
    <t>Annual</t>
  </si>
  <si>
    <t>The lease must be reported as Capital if any one of the four criteria listed below are met.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</si>
</sst>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General_)"/>
    <numFmt numFmtId="165" formatCode="mm/dd/yy"/>
  </numFmts>
  <fonts count="19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u/>
      <sz val="8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2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9" fontId="5" fillId="0" borderId="0" applyFont="0" applyFill="0" applyBorder="0" applyAlignment="0" applyProtection="0"/>
    <xf numFmtId="164" fontId="3" fillId="0" borderId="0"/>
    <xf numFmtId="43" fontId="4" fillId="0" borderId="0" applyFont="0" applyFill="0" applyBorder="0" applyAlignment="0" applyProtection="0"/>
    <xf numFmtId="0" fontId="4" fillId="0" borderId="0"/>
    <xf numFmtId="40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164" fontId="3" fillId="0" borderId="0"/>
  </cellStyleXfs>
  <cellXfs count="72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/>
    <xf numFmtId="164" fontId="10" fillId="0" borderId="0" xfId="2" applyFont="1" applyFill="1" applyAlignment="1" applyProtection="1">
      <alignment horizontal="left"/>
    </xf>
    <xf numFmtId="164" fontId="10" fillId="0" borderId="0" xfId="2" applyFont="1" applyFill="1" applyAlignment="1" applyProtection="1">
      <alignment vertical="center"/>
    </xf>
    <xf numFmtId="164" fontId="10" fillId="0" borderId="0" xfId="2" applyFont="1" applyFill="1" applyAlignment="1" applyProtection="1">
      <alignment horizontal="center"/>
    </xf>
    <xf numFmtId="164" fontId="10" fillId="0" borderId="0" xfId="2" applyFont="1" applyFill="1" applyProtection="1"/>
    <xf numFmtId="164" fontId="11" fillId="0" borderId="0" xfId="2" applyFont="1" applyFill="1" applyProtection="1"/>
    <xf numFmtId="164" fontId="10" fillId="0" borderId="0" xfId="2" applyFont="1" applyFill="1" applyBorder="1" applyAlignment="1" applyProtection="1">
      <alignment horizontal="left" vertical="center"/>
      <protection locked="0"/>
    </xf>
    <xf numFmtId="164" fontId="10" fillId="0" borderId="0" xfId="2" applyFont="1" applyFill="1" applyBorder="1" applyAlignment="1" applyProtection="1">
      <alignment horizontal="right" vertical="center"/>
      <protection locked="0"/>
    </xf>
    <xf numFmtId="164" fontId="10" fillId="0" borderId="1" xfId="2" applyFont="1" applyFill="1" applyBorder="1" applyAlignment="1" applyProtection="1">
      <alignment horizontal="left" vertical="center"/>
      <protection locked="0"/>
    </xf>
    <xf numFmtId="164" fontId="10" fillId="0" borderId="0" xfId="2" applyFont="1" applyFill="1" applyBorder="1" applyAlignment="1" applyProtection="1">
      <alignment horizontal="left"/>
    </xf>
    <xf numFmtId="164" fontId="10" fillId="0" borderId="0" xfId="2" quotePrefix="1" applyFont="1" applyFill="1" applyBorder="1" applyAlignment="1" applyProtection="1">
      <alignment horizontal="left"/>
    </xf>
    <xf numFmtId="164" fontId="10" fillId="0" borderId="0" xfId="2" applyFont="1" applyFill="1" applyBorder="1" applyProtection="1"/>
    <xf numFmtId="164" fontId="11" fillId="0" borderId="0" xfId="2" applyFont="1" applyFill="1" applyBorder="1" applyAlignment="1" applyProtection="1">
      <alignment horizontal="center" shrinkToFit="1"/>
      <protection locked="0"/>
    </xf>
    <xf numFmtId="164" fontId="11" fillId="2" borderId="0" xfId="2" applyFont="1" applyFill="1" applyBorder="1" applyAlignment="1" applyProtection="1">
      <alignment horizontal="center" shrinkToFit="1"/>
      <protection locked="0"/>
    </xf>
    <xf numFmtId="164" fontId="10" fillId="0" borderId="0" xfId="2" applyFont="1" applyFill="1" applyBorder="1" applyAlignment="1" applyProtection="1">
      <alignment horizontal="left" indent="1"/>
    </xf>
    <xf numFmtId="164" fontId="10" fillId="0" borderId="0" xfId="2" applyFont="1" applyFill="1" applyBorder="1" applyAlignment="1" applyProtection="1">
      <alignment horizontal="left" indent="3"/>
    </xf>
    <xf numFmtId="164" fontId="10" fillId="0" borderId="0" xfId="2" quotePrefix="1" applyFont="1" applyFill="1" applyBorder="1" applyAlignment="1" applyProtection="1">
      <alignment horizontal="left" indent="1"/>
    </xf>
    <xf numFmtId="164" fontId="10" fillId="0" borderId="0" xfId="2" quotePrefix="1" applyFont="1" applyFill="1" applyBorder="1" applyAlignment="1" applyProtection="1">
      <alignment horizontal="left" indent="3"/>
    </xf>
    <xf numFmtId="165" fontId="10" fillId="0" borderId="0" xfId="2" applyNumberFormat="1" applyFont="1" applyFill="1" applyProtection="1"/>
    <xf numFmtId="10" fontId="10" fillId="0" borderId="0" xfId="1" applyNumberFormat="1" applyFont="1" applyFill="1" applyProtection="1"/>
    <xf numFmtId="42" fontId="12" fillId="0" borderId="0" xfId="5" applyNumberFormat="1" applyFont="1" applyFill="1" applyBorder="1" applyAlignment="1" applyProtection="1">
      <alignment horizontal="center"/>
    </xf>
    <xf numFmtId="42" fontId="10" fillId="0" borderId="0" xfId="2" applyNumberFormat="1" applyFont="1" applyFill="1" applyProtection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64" fontId="10" fillId="0" borderId="0" xfId="2" applyFont="1" applyFill="1" applyAlignment="1" applyProtection="1">
      <alignment horizontal="left" vertical="center"/>
    </xf>
    <xf numFmtId="164" fontId="11" fillId="0" borderId="0" xfId="2" applyFont="1" applyFill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left" indent="2"/>
    </xf>
    <xf numFmtId="0" fontId="15" fillId="0" borderId="0" xfId="0" applyFont="1" applyAlignment="1"/>
    <xf numFmtId="0" fontId="14" fillId="0" borderId="0" xfId="0" applyFont="1" applyFill="1" applyAlignment="1">
      <alignment horizontal="left"/>
    </xf>
    <xf numFmtId="5" fontId="10" fillId="0" borderId="0" xfId="2" applyNumberFormat="1" applyFont="1" applyFill="1" applyBorder="1" applyAlignment="1" applyProtection="1">
      <alignment horizontal="center" shrinkToFit="1"/>
      <protection locked="0"/>
    </xf>
    <xf numFmtId="165" fontId="10" fillId="0" borderId="0" xfId="2" applyNumberFormat="1" applyFont="1" applyFill="1" applyBorder="1" applyAlignment="1" applyProtection="1">
      <alignment horizontal="center" shrinkToFit="1"/>
      <protection locked="0"/>
    </xf>
    <xf numFmtId="164" fontId="10" fillId="0" borderId="0" xfId="2" applyFont="1" applyFill="1" applyBorder="1" applyAlignment="1" applyProtection="1">
      <alignment horizontal="center" shrinkToFit="1"/>
      <protection locked="0"/>
    </xf>
    <xf numFmtId="164" fontId="10" fillId="2" borderId="0" xfId="2" applyFont="1" applyFill="1" applyBorder="1" applyAlignment="1" applyProtection="1">
      <alignment horizontal="center" shrinkToFit="1"/>
      <protection locked="0"/>
    </xf>
    <xf numFmtId="41" fontId="10" fillId="3" borderId="0" xfId="2" applyNumberFormat="1" applyFont="1" applyFill="1" applyBorder="1" applyAlignment="1" applyProtection="1">
      <alignment shrinkToFit="1"/>
      <protection locked="0"/>
    </xf>
    <xf numFmtId="1" fontId="10" fillId="0" borderId="0" xfId="2" applyNumberFormat="1" applyFont="1" applyFill="1" applyBorder="1" applyAlignment="1" applyProtection="1">
      <alignment horizontal="center" shrinkToFit="1"/>
      <protection locked="0"/>
    </xf>
    <xf numFmtId="10" fontId="10" fillId="0" borderId="0" xfId="2" applyNumberFormat="1" applyFont="1" applyFill="1" applyBorder="1" applyAlignment="1" applyProtection="1">
      <alignment horizontal="center" shrinkToFit="1"/>
      <protection locked="0"/>
    </xf>
    <xf numFmtId="37" fontId="10" fillId="0" borderId="0" xfId="2" applyNumberFormat="1" applyFont="1" applyFill="1" applyBorder="1" applyAlignment="1" applyProtection="1">
      <alignment horizontal="center"/>
      <protection locked="0"/>
    </xf>
    <xf numFmtId="0" fontId="9" fillId="0" borderId="0" xfId="0" applyFont="1"/>
    <xf numFmtId="164" fontId="11" fillId="0" borderId="0" xfId="2" quotePrefix="1" applyFont="1" applyFill="1" applyBorder="1" applyAlignment="1" applyProtection="1">
      <alignment horizontal="left"/>
    </xf>
    <xf numFmtId="8" fontId="15" fillId="0" borderId="0" xfId="0" applyNumberFormat="1" applyFont="1"/>
    <xf numFmtId="0" fontId="9" fillId="0" borderId="0" xfId="0" applyFont="1" applyFill="1"/>
    <xf numFmtId="0" fontId="15" fillId="0" borderId="0" xfId="0" applyFont="1" applyFill="1"/>
    <xf numFmtId="0" fontId="16" fillId="0" borderId="0" xfId="0" applyFont="1"/>
    <xf numFmtId="0" fontId="1" fillId="0" borderId="0" xfId="0" applyFont="1" applyAlignment="1">
      <alignment horizontal="left"/>
    </xf>
    <xf numFmtId="0" fontId="17" fillId="0" borderId="0" xfId="0" applyFont="1"/>
    <xf numFmtId="0" fontId="15" fillId="0" borderId="0" xfId="0" applyFont="1" applyAlignment="1">
      <alignment horizontal="left"/>
    </xf>
    <xf numFmtId="0" fontId="18" fillId="0" borderId="0" xfId="0" applyFont="1"/>
    <xf numFmtId="0" fontId="10" fillId="0" borderId="0" xfId="0" applyFont="1"/>
    <xf numFmtId="0" fontId="10" fillId="0" borderId="0" xfId="0" applyFont="1" applyAlignment="1">
      <alignment horizontal="left" indent="1"/>
    </xf>
    <xf numFmtId="0" fontId="15" fillId="0" borderId="0" xfId="0" applyFont="1" applyAlignment="1">
      <alignment horizontal="left" indent="1"/>
    </xf>
    <xf numFmtId="10" fontId="10" fillId="3" borderId="0" xfId="1" applyNumberFormat="1" applyFont="1" applyFill="1" applyBorder="1" applyAlignment="1" applyProtection="1">
      <alignment horizontal="center" shrinkToFit="1"/>
      <protection locked="0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164" fontId="10" fillId="0" borderId="1" xfId="2" applyFont="1" applyFill="1" applyBorder="1" applyProtection="1">
      <protection locked="0"/>
    </xf>
    <xf numFmtId="164" fontId="10" fillId="0" borderId="1" xfId="2" quotePrefix="1" applyFont="1" applyFill="1" applyBorder="1" applyAlignment="1" applyProtection="1">
      <alignment horizontal="left"/>
      <protection locked="0"/>
    </xf>
    <xf numFmtId="14" fontId="10" fillId="0" borderId="2" xfId="2" quotePrefix="1" applyNumberFormat="1" applyFont="1" applyFill="1" applyBorder="1" applyAlignment="1" applyProtection="1">
      <protection locked="0"/>
    </xf>
    <xf numFmtId="164" fontId="10" fillId="3" borderId="0" xfId="2" applyFont="1" applyFill="1" applyBorder="1" applyAlignment="1" applyProtection="1">
      <alignment horizontal="right"/>
      <protection locked="0"/>
    </xf>
    <xf numFmtId="43" fontId="10" fillId="3" borderId="0" xfId="2" quotePrefix="1" applyNumberFormat="1" applyFont="1" applyFill="1" applyBorder="1" applyAlignment="1" applyProtection="1">
      <alignment horizontal="left"/>
      <protection locked="0"/>
    </xf>
    <xf numFmtId="164" fontId="10" fillId="4" borderId="1" xfId="2" applyFont="1" applyFill="1" applyBorder="1" applyAlignment="1" applyProtection="1">
      <alignment horizontal="center"/>
      <protection locked="0" hidden="1"/>
    </xf>
    <xf numFmtId="0" fontId="14" fillId="4" borderId="0" xfId="0" applyFont="1" applyFill="1" applyAlignment="1" applyProtection="1">
      <alignment horizontal="center" vertical="center" wrapText="1"/>
      <protection hidden="1"/>
    </xf>
    <xf numFmtId="164" fontId="10" fillId="4" borderId="0" xfId="2" quotePrefix="1" applyFont="1" applyFill="1" applyBorder="1" applyAlignment="1" applyProtection="1">
      <protection hidden="1"/>
    </xf>
    <xf numFmtId="41" fontId="10" fillId="4" borderId="0" xfId="2" applyNumberFormat="1" applyFont="1" applyFill="1" applyBorder="1" applyAlignment="1" applyProtection="1">
      <alignment shrinkToFit="1"/>
      <protection locked="0" hidden="1"/>
    </xf>
    <xf numFmtId="43" fontId="10" fillId="4" borderId="3" xfId="2" applyNumberFormat="1" applyFont="1" applyFill="1" applyBorder="1" applyAlignment="1" applyProtection="1">
      <alignment horizontal="center" shrinkToFit="1"/>
      <protection locked="0" hidden="1"/>
    </xf>
    <xf numFmtId="164" fontId="10" fillId="4" borderId="0" xfId="2" applyFont="1" applyFill="1" applyBorder="1" applyAlignment="1" applyProtection="1">
      <alignment horizontal="center" shrinkToFit="1"/>
      <protection locked="0" hidden="1"/>
    </xf>
    <xf numFmtId="39" fontId="10" fillId="4" borderId="0" xfId="2" applyNumberFormat="1" applyFont="1" applyFill="1" applyBorder="1" applyAlignment="1" applyProtection="1">
      <alignment horizontal="center" shrinkToFit="1"/>
      <protection locked="0" hidden="1"/>
    </xf>
    <xf numFmtId="164" fontId="11" fillId="0" borderId="0" xfId="2" applyFont="1" applyFill="1" applyAlignment="1" applyProtection="1">
      <alignment horizontal="left" vertical="center"/>
      <protection hidden="1"/>
    </xf>
    <xf numFmtId="164" fontId="11" fillId="0" borderId="0" xfId="2" quotePrefix="1" applyFont="1" applyFill="1" applyBorder="1" applyAlignment="1" applyProtection="1">
      <alignment horizontal="left"/>
      <protection hidden="1"/>
    </xf>
  </cellXfs>
  <cellStyles count="16">
    <cellStyle name="Comma 2" xfId="5"/>
    <cellStyle name="Comma 3" xfId="6"/>
    <cellStyle name="Comma 4" xfId="3"/>
    <cellStyle name="Currency 2" xfId="7"/>
    <cellStyle name="Hyperlink 2" xfId="8"/>
    <cellStyle name="Hyperlink 3" xfId="9"/>
    <cellStyle name="Normal" xfId="0" builtinId="0"/>
    <cellStyle name="Normal 2" xfId="2"/>
    <cellStyle name="Normal 2 2" xfId="10"/>
    <cellStyle name="Normal 3" xfId="11"/>
    <cellStyle name="Normal 3 2" xfId="12"/>
    <cellStyle name="Normal 4" xfId="13"/>
    <cellStyle name="Normal 5" xfId="14"/>
    <cellStyle name="Normal 6" xfId="15"/>
    <cellStyle name="Normal 7" xfId="4"/>
    <cellStyle name="Percent" xfId="1" builtinId="5"/>
  </cellStyles>
  <dxfs count="3">
    <dxf>
      <fill>
        <patternFill>
          <bgColor theme="9" tint="-0.2499465926084170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3"/>
      </font>
      <fill>
        <patternFill patternType="solid">
          <bgColor indexed="10"/>
        </patternFill>
      </fill>
    </dxf>
  </dxfs>
  <tableStyles count="0" defaultTableStyle="TableStyleMedium9" defaultPivotStyle="PivotStyleLight16"/>
  <colors>
    <mruColors>
      <color rgb="FFCCECFF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C18" sqref="C18"/>
    </sheetView>
  </sheetViews>
  <sheetFormatPr defaultRowHeight="15.75" x14ac:dyDescent="0.25"/>
  <sheetData>
    <row r="1" spans="1:9" x14ac:dyDescent="0.25">
      <c r="A1" s="47" t="s">
        <v>47</v>
      </c>
    </row>
    <row r="2" spans="1:9" x14ac:dyDescent="0.25">
      <c r="A2" s="40"/>
    </row>
    <row r="3" spans="1:9" x14ac:dyDescent="0.25">
      <c r="A3" s="45" t="s">
        <v>46</v>
      </c>
    </row>
    <row r="4" spans="1:9" x14ac:dyDescent="0.25">
      <c r="A4" s="48" t="s">
        <v>49</v>
      </c>
      <c r="B4" s="46"/>
      <c r="C4" s="46"/>
      <c r="D4" s="46"/>
      <c r="E4" s="46"/>
      <c r="F4" s="46"/>
      <c r="G4" s="46"/>
      <c r="H4" s="46"/>
      <c r="I4" s="46"/>
    </row>
    <row r="5" spans="1:9" x14ac:dyDescent="0.25">
      <c r="A5" s="48" t="s">
        <v>51</v>
      </c>
      <c r="B5" s="46"/>
      <c r="C5" s="46"/>
      <c r="D5" s="46"/>
      <c r="E5" s="46"/>
      <c r="F5" s="46"/>
      <c r="G5" s="46"/>
      <c r="H5" s="46"/>
      <c r="I5" s="46"/>
    </row>
    <row r="6" spans="1:9" x14ac:dyDescent="0.25">
      <c r="A6" s="28" t="s">
        <v>50</v>
      </c>
    </row>
    <row r="7" spans="1:9" x14ac:dyDescent="0.25">
      <c r="A7" s="28"/>
    </row>
    <row r="8" spans="1:9" x14ac:dyDescent="0.25">
      <c r="A8" s="45" t="s">
        <v>48</v>
      </c>
    </row>
    <row r="9" spans="1:9" x14ac:dyDescent="0.25">
      <c r="A9" s="45"/>
    </row>
    <row r="10" spans="1:9" x14ac:dyDescent="0.25">
      <c r="A10" s="28" t="s">
        <v>52</v>
      </c>
    </row>
    <row r="11" spans="1:9" x14ac:dyDescent="0.25">
      <c r="A11" s="51" t="s">
        <v>53</v>
      </c>
    </row>
    <row r="12" spans="1:9" x14ac:dyDescent="0.25">
      <c r="A12" s="51" t="s">
        <v>54</v>
      </c>
    </row>
    <row r="13" spans="1:9" x14ac:dyDescent="0.25">
      <c r="A13" s="52" t="s">
        <v>55</v>
      </c>
    </row>
    <row r="14" spans="1:9" x14ac:dyDescent="0.25">
      <c r="A14" s="28" t="s">
        <v>56</v>
      </c>
    </row>
    <row r="15" spans="1:9" x14ac:dyDescent="0.25">
      <c r="A15" s="50"/>
    </row>
    <row r="16" spans="1:9" x14ac:dyDescent="0.25">
      <c r="A16" s="28" t="s">
        <v>43</v>
      </c>
    </row>
    <row r="17" spans="1:3" x14ac:dyDescent="0.25">
      <c r="A17" s="28"/>
    </row>
    <row r="18" spans="1:3" x14ac:dyDescent="0.25">
      <c r="A18" s="49"/>
    </row>
    <row r="19" spans="1:3" x14ac:dyDescent="0.25">
      <c r="A19" s="49"/>
    </row>
    <row r="20" spans="1:3" x14ac:dyDescent="0.25">
      <c r="A20" s="49"/>
    </row>
    <row r="22" spans="1:3" x14ac:dyDescent="0.25">
      <c r="C22" s="1"/>
    </row>
    <row r="25" spans="1:3" x14ac:dyDescent="0.25">
      <c r="C25" s="1"/>
    </row>
    <row r="26" spans="1:3" x14ac:dyDescent="0.25">
      <c r="C26" s="1"/>
    </row>
    <row r="27" spans="1:3" x14ac:dyDescent="0.25">
      <c r="C27" s="2"/>
    </row>
    <row r="28" spans="1:3" x14ac:dyDescent="0.25">
      <c r="C28" s="1"/>
    </row>
    <row r="29" spans="1:3" x14ac:dyDescent="0.25">
      <c r="C29" s="1"/>
    </row>
    <row r="30" spans="1:3" x14ac:dyDescent="0.25">
      <c r="C30" s="2"/>
    </row>
    <row r="31" spans="1:3" x14ac:dyDescent="0.25">
      <c r="C31" s="1"/>
    </row>
    <row r="32" spans="1:3" x14ac:dyDescent="0.25">
      <c r="C32" s="2"/>
    </row>
    <row r="33" spans="3:3" x14ac:dyDescent="0.25">
      <c r="C33" s="1"/>
    </row>
    <row r="34" spans="3:3" x14ac:dyDescent="0.25">
      <c r="C34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showGridLines="0" tabSelected="1" zoomScaleNormal="100" workbookViewId="0">
      <pane ySplit="9" topLeftCell="A10" activePane="bottomLeft" state="frozen"/>
      <selection pane="bottomLeft" activeCell="A31" sqref="A31"/>
    </sheetView>
  </sheetViews>
  <sheetFormatPr defaultColWidth="7.375" defaultRowHeight="12.75" x14ac:dyDescent="0.2"/>
  <cols>
    <col min="1" max="1" width="9" style="6" customWidth="1"/>
    <col min="2" max="2" width="8.25" style="6" customWidth="1"/>
    <col min="3" max="3" width="9.125" style="6" customWidth="1"/>
    <col min="4" max="4" width="8.25" style="6" customWidth="1"/>
    <col min="5" max="5" width="9.5" style="6" customWidth="1"/>
    <col min="6" max="6" width="11.125" style="6" customWidth="1"/>
    <col min="7" max="7" width="10.125" style="6" customWidth="1"/>
    <col min="8" max="8" width="11.875" style="6" customWidth="1"/>
    <col min="9" max="13" width="7.375" style="6" hidden="1" customWidth="1"/>
    <col min="14" max="16" width="7.375" style="6"/>
    <col min="17" max="17" width="8.75" style="6" bestFit="1" customWidth="1"/>
    <col min="18" max="16384" width="7.375" style="6"/>
  </cols>
  <sheetData>
    <row r="1" spans="1:17" s="4" customFormat="1" ht="21" customHeight="1" x14ac:dyDescent="0.3">
      <c r="A1" s="54" t="s">
        <v>35</v>
      </c>
      <c r="B1" s="54"/>
      <c r="C1" s="54"/>
      <c r="D1" s="54"/>
      <c r="E1" s="54"/>
      <c r="F1" s="54"/>
      <c r="G1" s="54"/>
      <c r="H1" s="54"/>
      <c r="J1" s="5" t="s">
        <v>0</v>
      </c>
      <c r="K1" s="5"/>
      <c r="L1" s="5" t="s">
        <v>1</v>
      </c>
      <c r="M1" s="5" t="s">
        <v>2</v>
      </c>
      <c r="O1" s="43"/>
    </row>
    <row r="2" spans="1:17" s="4" customFormat="1" ht="12.75" customHeight="1" x14ac:dyDescent="0.25">
      <c r="A2" s="24"/>
      <c r="B2" s="24"/>
      <c r="C2" s="24"/>
      <c r="D2" s="24"/>
      <c r="E2" s="24"/>
      <c r="F2" s="24"/>
      <c r="G2" s="24"/>
      <c r="H2" s="24"/>
      <c r="J2" s="5"/>
      <c r="K2" s="5"/>
      <c r="L2" s="5"/>
      <c r="M2" s="5"/>
      <c r="O2" s="43"/>
    </row>
    <row r="3" spans="1:17" s="26" customFormat="1" ht="12.75" customHeight="1" x14ac:dyDescent="0.2">
      <c r="A3" s="57" t="s">
        <v>59</v>
      </c>
      <c r="B3" s="57"/>
      <c r="C3" s="57"/>
      <c r="D3" s="57"/>
      <c r="E3" s="57"/>
      <c r="F3" s="57"/>
      <c r="G3" s="57"/>
      <c r="H3" s="57"/>
      <c r="J3" s="3"/>
      <c r="K3" s="3"/>
      <c r="L3" s="3"/>
      <c r="M3" s="3"/>
      <c r="O3" s="44"/>
    </row>
    <row r="4" spans="1:17" s="26" customFormat="1" ht="37.5" customHeight="1" x14ac:dyDescent="0.2">
      <c r="A4" s="55" t="s">
        <v>36</v>
      </c>
      <c r="B4" s="55"/>
      <c r="C4" s="55"/>
      <c r="D4" s="55"/>
      <c r="E4" s="55"/>
      <c r="F4" s="55"/>
      <c r="G4" s="31"/>
      <c r="H4" s="64" t="str">
        <f>IF(H39="Yes","True",IF(H39="Please Select"," ","False"))</f>
        <v xml:space="preserve"> </v>
      </c>
      <c r="J4" s="3"/>
      <c r="K4" s="3"/>
      <c r="L4" s="3"/>
      <c r="M4" s="3"/>
      <c r="N4" s="70" t="str">
        <f>IF(H39="Please Select","Selection Required 
Line 39","")</f>
        <v>Selection Required 
Line 39</v>
      </c>
      <c r="O4" s="44"/>
    </row>
    <row r="5" spans="1:17" s="26" customFormat="1" ht="37.5" customHeight="1" x14ac:dyDescent="0.2">
      <c r="A5" s="56" t="s">
        <v>37</v>
      </c>
      <c r="B5" s="56"/>
      <c r="C5" s="56"/>
      <c r="D5" s="56"/>
      <c r="E5" s="56"/>
      <c r="F5" s="56"/>
      <c r="G5" s="31"/>
      <c r="H5" s="64" t="str">
        <f>IF(H41="Yes","True",IF(H41="Please Select"," ","False"))</f>
        <v xml:space="preserve"> </v>
      </c>
      <c r="J5" s="3"/>
      <c r="K5" s="3"/>
      <c r="L5" s="3"/>
      <c r="M5" s="3"/>
      <c r="N5" s="70" t="str">
        <f>IF(H41="Please Select","Selection Required 
Line 41"," ")</f>
        <v>Selection Required 
Line 41</v>
      </c>
      <c r="O5" s="44"/>
    </row>
    <row r="6" spans="1:17" s="26" customFormat="1" ht="37.5" customHeight="1" x14ac:dyDescent="0.2">
      <c r="A6" s="56" t="s">
        <v>38</v>
      </c>
      <c r="B6" s="56"/>
      <c r="C6" s="56"/>
      <c r="D6" s="56"/>
      <c r="E6" s="56"/>
      <c r="F6" s="56"/>
      <c r="G6" s="31"/>
      <c r="H6" s="64" t="str">
        <f>IF(G50="Yes","True",IF(G50="Need Useful Life"," ","False"))</f>
        <v xml:space="preserve"> </v>
      </c>
      <c r="J6" s="3"/>
      <c r="K6" s="3"/>
      <c r="L6" s="3"/>
      <c r="M6" s="3"/>
      <c r="N6" s="70" t="str">
        <f>IF(G50="Need Useful Life","Useful Life Required 
Line 43","")</f>
        <v>Useful Life Required 
Line 43</v>
      </c>
      <c r="O6" s="44"/>
    </row>
    <row r="7" spans="1:17" s="26" customFormat="1" ht="37.5" customHeight="1" x14ac:dyDescent="0.2">
      <c r="A7" s="56" t="s">
        <v>39</v>
      </c>
      <c r="B7" s="56"/>
      <c r="C7" s="56"/>
      <c r="D7" s="56"/>
      <c r="E7" s="56"/>
      <c r="F7" s="56"/>
      <c r="G7" s="31"/>
      <c r="H7" s="64" t="str">
        <f>IF(G54="Yes","True",IF(G54="Need Fair Value"," ","False"))</f>
        <v xml:space="preserve"> </v>
      </c>
      <c r="J7" s="3"/>
      <c r="K7" s="3"/>
      <c r="L7" s="3"/>
      <c r="M7" s="3"/>
      <c r="N7" s="70" t="str">
        <f>IF(G54="Need Fair Value","Fair Value Required 
Line 54"," ")</f>
        <v>Fair Value Required 
Line 54</v>
      </c>
      <c r="O7" s="44"/>
    </row>
    <row r="8" spans="1:17" s="26" customFormat="1" ht="12.75" customHeight="1" x14ac:dyDescent="0.2">
      <c r="A8" s="25"/>
      <c r="B8" s="25"/>
      <c r="C8" s="25"/>
      <c r="D8" s="25"/>
      <c r="E8" s="25"/>
      <c r="F8" s="25"/>
      <c r="G8" s="25"/>
      <c r="H8" s="25"/>
      <c r="J8" s="3"/>
      <c r="K8" s="3"/>
      <c r="L8" s="3"/>
      <c r="M8" s="3"/>
    </row>
    <row r="9" spans="1:17" ht="12.75" customHeight="1" x14ac:dyDescent="0.2">
      <c r="A9" s="27" t="s">
        <v>3</v>
      </c>
      <c r="B9" s="63" t="str">
        <f>IF(OR(H39="Yes",H41="Yes",G50="Yes",G54="Yes"),"Capital",IF(OR(H39="No",H41="No",G50="No",G54="No"),"Operating",""))</f>
        <v/>
      </c>
      <c r="C9" s="63"/>
      <c r="E9" s="7"/>
      <c r="G9" s="7"/>
      <c r="J9" s="6" t="s">
        <v>58</v>
      </c>
      <c r="L9" s="6">
        <v>1</v>
      </c>
      <c r="M9" s="6">
        <f t="shared" ref="M9:M12" si="0">365/L9</f>
        <v>365</v>
      </c>
    </row>
    <row r="10" spans="1:17" ht="12.75" customHeight="1" x14ac:dyDescent="0.2">
      <c r="E10" s="8"/>
      <c r="F10" s="8"/>
      <c r="G10" s="8"/>
      <c r="J10" s="6" t="s">
        <v>4</v>
      </c>
      <c r="L10" s="6">
        <v>2</v>
      </c>
      <c r="M10" s="6">
        <f t="shared" si="0"/>
        <v>182.5</v>
      </c>
    </row>
    <row r="11" spans="1:17" ht="12.75" customHeight="1" x14ac:dyDescent="0.2">
      <c r="A11" s="6" t="s">
        <v>5</v>
      </c>
      <c r="B11" s="58"/>
      <c r="C11" s="58"/>
      <c r="D11" s="58"/>
      <c r="E11" s="9" t="s">
        <v>6</v>
      </c>
      <c r="F11" s="10"/>
      <c r="G11" s="10"/>
      <c r="H11" s="58"/>
      <c r="J11" s="6" t="s">
        <v>7</v>
      </c>
      <c r="L11" s="6">
        <v>4</v>
      </c>
      <c r="M11" s="6">
        <f t="shared" si="0"/>
        <v>91.25</v>
      </c>
      <c r="P11" s="28"/>
      <c r="Q11" s="28"/>
    </row>
    <row r="12" spans="1:17" s="13" customFormat="1" ht="12.75" customHeight="1" x14ac:dyDescent="0.2">
      <c r="E12" s="9"/>
      <c r="F12" s="8"/>
      <c r="G12" s="8"/>
      <c r="J12" s="13" t="s">
        <v>8</v>
      </c>
      <c r="L12" s="13">
        <v>12</v>
      </c>
      <c r="M12" s="6">
        <f t="shared" si="0"/>
        <v>30.416666666666668</v>
      </c>
      <c r="O12" s="28"/>
      <c r="P12" s="28"/>
      <c r="Q12" s="28"/>
    </row>
    <row r="13" spans="1:17" ht="12.75" customHeight="1" x14ac:dyDescent="0.2">
      <c r="A13" s="11" t="s">
        <v>9</v>
      </c>
      <c r="C13" s="58"/>
      <c r="D13" s="58"/>
      <c r="E13" s="10"/>
      <c r="F13" s="10"/>
      <c r="G13" s="10"/>
      <c r="H13" s="58"/>
      <c r="O13" s="28"/>
      <c r="P13" s="28"/>
      <c r="Q13" s="28"/>
    </row>
    <row r="14" spans="1:17" ht="12.75" customHeight="1" x14ac:dyDescent="0.2">
      <c r="A14" s="6" t="s">
        <v>10</v>
      </c>
      <c r="D14" s="58"/>
      <c r="E14" s="10"/>
      <c r="F14" s="10"/>
      <c r="G14" s="10"/>
      <c r="H14" s="58"/>
      <c r="O14" s="28"/>
      <c r="P14" s="28"/>
      <c r="Q14" s="28"/>
    </row>
    <row r="15" spans="1:17" ht="12.75" customHeight="1" x14ac:dyDescent="0.2">
      <c r="A15" s="12" t="s">
        <v>41</v>
      </c>
      <c r="B15" s="12"/>
      <c r="C15" s="12"/>
      <c r="D15" s="12"/>
      <c r="E15" s="59"/>
      <c r="F15" s="59"/>
      <c r="G15" s="59"/>
      <c r="H15" s="59"/>
      <c r="O15" s="28"/>
      <c r="P15" s="28"/>
      <c r="Q15" s="28"/>
    </row>
    <row r="16" spans="1:17" ht="12.75" customHeight="1" x14ac:dyDescent="0.2">
      <c r="A16" s="12" t="s">
        <v>42</v>
      </c>
      <c r="B16" s="12"/>
      <c r="C16" s="12"/>
      <c r="D16" s="12"/>
      <c r="E16" s="58"/>
      <c r="F16" s="59"/>
      <c r="G16" s="59"/>
      <c r="H16" s="59"/>
      <c r="O16" s="28"/>
      <c r="P16" s="28"/>
      <c r="Q16" s="28"/>
    </row>
    <row r="17" spans="1:17" ht="12.75" customHeight="1" x14ac:dyDescent="0.2">
      <c r="A17" s="13"/>
      <c r="B17" s="12"/>
      <c r="C17" s="12"/>
      <c r="D17" s="12"/>
      <c r="E17" s="13"/>
      <c r="F17" s="12"/>
      <c r="G17" s="14"/>
      <c r="O17" s="28"/>
      <c r="P17" s="28"/>
      <c r="Q17" s="28"/>
    </row>
    <row r="18" spans="1:17" ht="12.75" customHeight="1" x14ac:dyDescent="0.2">
      <c r="A18" s="13" t="s">
        <v>11</v>
      </c>
      <c r="B18" s="12"/>
      <c r="C18" s="12"/>
      <c r="D18" s="12"/>
      <c r="E18" s="13"/>
      <c r="F18" s="60"/>
      <c r="O18" s="28"/>
      <c r="P18" s="28"/>
      <c r="Q18" s="28"/>
    </row>
    <row r="19" spans="1:17" ht="12.75" customHeight="1" x14ac:dyDescent="0.2">
      <c r="A19" s="13" t="s">
        <v>12</v>
      </c>
      <c r="B19" s="12"/>
      <c r="C19" s="12"/>
      <c r="D19" s="12"/>
      <c r="E19" s="13"/>
      <c r="F19" s="60"/>
      <c r="O19" s="28"/>
      <c r="P19" s="29"/>
      <c r="Q19" s="28"/>
    </row>
    <row r="20" spans="1:17" ht="12.75" customHeight="1" x14ac:dyDescent="0.2">
      <c r="A20" s="13" t="s">
        <v>13</v>
      </c>
      <c r="B20" s="12"/>
      <c r="C20" s="12"/>
      <c r="D20" s="12"/>
      <c r="E20" s="13"/>
      <c r="F20" s="60"/>
      <c r="O20" s="28"/>
      <c r="P20" s="29"/>
      <c r="Q20" s="28"/>
    </row>
    <row r="21" spans="1:17" ht="12.75" customHeight="1" x14ac:dyDescent="0.2">
      <c r="A21" s="13" t="s">
        <v>14</v>
      </c>
      <c r="B21" s="12"/>
      <c r="C21" s="12"/>
      <c r="D21" s="12"/>
      <c r="E21" s="13"/>
      <c r="F21" s="60"/>
      <c r="O21" s="28"/>
      <c r="P21" s="30"/>
      <c r="Q21" s="28"/>
    </row>
    <row r="22" spans="1:17" ht="12.75" customHeight="1" x14ac:dyDescent="0.2">
      <c r="A22" s="13"/>
      <c r="B22" s="12"/>
      <c r="C22" s="12"/>
      <c r="D22" s="12"/>
      <c r="E22" s="13"/>
      <c r="F22" s="12"/>
      <c r="G22" s="12"/>
      <c r="O22" s="28"/>
      <c r="P22" s="29"/>
      <c r="Q22" s="28"/>
    </row>
    <row r="23" spans="1:17" ht="12.75" customHeight="1" x14ac:dyDescent="0.2">
      <c r="A23" s="13" t="s">
        <v>44</v>
      </c>
      <c r="B23" s="12"/>
      <c r="C23" s="12"/>
      <c r="D23" s="12"/>
      <c r="E23" s="13"/>
      <c r="F23" s="12"/>
      <c r="H23" s="15" t="s">
        <v>57</v>
      </c>
      <c r="N23" s="71" t="str">
        <f>IF(H23="yes","This should be reported as rent, not a lease"," ")</f>
        <v xml:space="preserve"> </v>
      </c>
      <c r="O23" s="28"/>
      <c r="P23" s="29"/>
      <c r="Q23" s="28"/>
    </row>
    <row r="24" spans="1:17" ht="12.75" customHeight="1" x14ac:dyDescent="0.2">
      <c r="A24" s="13"/>
      <c r="C24" s="41"/>
      <c r="D24" s="12"/>
      <c r="E24" s="13"/>
      <c r="F24" s="12"/>
      <c r="G24" s="14"/>
      <c r="O24" s="28"/>
      <c r="P24" s="30"/>
      <c r="Q24" s="28"/>
    </row>
    <row r="25" spans="1:17" ht="12.75" customHeight="1" x14ac:dyDescent="0.2">
      <c r="A25" s="13" t="s">
        <v>15</v>
      </c>
      <c r="B25" s="12"/>
      <c r="C25" s="12"/>
      <c r="D25" s="12"/>
      <c r="E25" s="13"/>
      <c r="F25" s="12"/>
      <c r="G25" s="15" t="s">
        <v>57</v>
      </c>
      <c r="O25" s="28"/>
      <c r="P25" s="29"/>
      <c r="Q25" s="42"/>
    </row>
    <row r="26" spans="1:17" ht="12.75" customHeight="1" x14ac:dyDescent="0.2">
      <c r="A26" s="13" t="s">
        <v>16</v>
      </c>
      <c r="B26" s="12"/>
      <c r="C26" s="12"/>
      <c r="D26" s="12"/>
      <c r="E26" s="13"/>
      <c r="F26" s="65" t="e">
        <f>VLOOKUP(G25,J9:M14,3,FALSE)</f>
        <v>#N/A</v>
      </c>
      <c r="O26" s="28"/>
      <c r="P26" s="30"/>
      <c r="Q26" s="28"/>
    </row>
    <row r="27" spans="1:17" ht="12.75" customHeight="1" x14ac:dyDescent="0.2">
      <c r="A27" s="13"/>
      <c r="B27" s="12"/>
      <c r="C27" s="12"/>
      <c r="D27" s="12"/>
      <c r="E27" s="13"/>
      <c r="F27" s="12"/>
      <c r="G27" s="12"/>
      <c r="O27" s="28"/>
      <c r="P27" s="29"/>
      <c r="Q27" s="28"/>
    </row>
    <row r="28" spans="1:17" ht="12.75" customHeight="1" x14ac:dyDescent="0.2">
      <c r="A28" s="11" t="s">
        <v>23</v>
      </c>
      <c r="B28" s="11"/>
      <c r="C28" s="61"/>
      <c r="D28" s="11" t="s">
        <v>24</v>
      </c>
      <c r="E28" s="13"/>
      <c r="F28" s="12"/>
      <c r="G28" s="66" t="str">
        <f>IF(G25="Monthly",C28*12,IF(G25="Quarterly",C28*4,IF(G25="Semi-Annual",C28*2,IF(G25="Annual",C28," "))))</f>
        <v xml:space="preserve"> </v>
      </c>
    </row>
    <row r="29" spans="1:17" ht="12.75" customHeight="1" x14ac:dyDescent="0.2">
      <c r="A29" s="11"/>
      <c r="B29" s="11"/>
      <c r="C29" s="11"/>
      <c r="D29" s="11"/>
      <c r="E29" s="13"/>
      <c r="F29" s="12"/>
      <c r="G29" s="33"/>
      <c r="H29" s="13"/>
    </row>
    <row r="30" spans="1:17" ht="12.75" customHeight="1" x14ac:dyDescent="0.2">
      <c r="A30" s="11" t="s">
        <v>17</v>
      </c>
      <c r="B30" s="12"/>
      <c r="C30" s="12"/>
      <c r="D30" s="12"/>
      <c r="E30" s="13"/>
      <c r="F30" s="12"/>
      <c r="G30" s="62"/>
      <c r="O30" s="28"/>
      <c r="P30" s="29"/>
      <c r="Q30" s="28"/>
    </row>
    <row r="31" spans="1:17" ht="12.75" customHeight="1" x14ac:dyDescent="0.2">
      <c r="A31" s="11" t="s">
        <v>18</v>
      </c>
      <c r="B31" s="12"/>
      <c r="C31" s="12"/>
      <c r="D31" s="12"/>
      <c r="E31" s="13"/>
      <c r="F31" s="12"/>
      <c r="G31" s="62"/>
      <c r="O31" s="28"/>
      <c r="P31" s="28"/>
      <c r="Q31" s="28"/>
    </row>
    <row r="32" spans="1:17" ht="12.75" customHeight="1" x14ac:dyDescent="0.2">
      <c r="A32" s="16" t="s">
        <v>19</v>
      </c>
      <c r="B32" s="12"/>
      <c r="C32" s="12"/>
      <c r="D32" s="12"/>
      <c r="E32" s="13"/>
      <c r="F32" s="12"/>
      <c r="G32" s="62"/>
      <c r="O32" s="28"/>
      <c r="P32" s="28"/>
      <c r="Q32" s="28"/>
    </row>
    <row r="33" spans="1:17" ht="12.75" customHeight="1" x14ac:dyDescent="0.2">
      <c r="A33" s="16" t="s">
        <v>20</v>
      </c>
      <c r="B33" s="12"/>
      <c r="C33" s="12"/>
      <c r="D33" s="12"/>
      <c r="E33" s="13"/>
      <c r="F33" s="12"/>
      <c r="G33" s="62"/>
      <c r="O33" s="28"/>
      <c r="P33" s="28"/>
      <c r="Q33" s="28"/>
    </row>
    <row r="34" spans="1:17" ht="12.75" customHeight="1" x14ac:dyDescent="0.2">
      <c r="A34" s="16" t="s">
        <v>21</v>
      </c>
      <c r="B34" s="12"/>
      <c r="C34" s="11"/>
      <c r="D34" s="12"/>
      <c r="E34" s="13"/>
      <c r="F34" s="12"/>
      <c r="G34" s="62"/>
      <c r="P34" s="28"/>
      <c r="Q34" s="28"/>
    </row>
    <row r="35" spans="1:17" ht="12.75" customHeight="1" x14ac:dyDescent="0.2">
      <c r="A35" s="11"/>
      <c r="B35" s="12"/>
      <c r="C35" s="11" t="s">
        <v>34</v>
      </c>
      <c r="D35" s="12"/>
      <c r="E35" s="13"/>
      <c r="F35" s="12"/>
      <c r="G35" s="62"/>
      <c r="P35" s="28"/>
      <c r="Q35" s="28"/>
    </row>
    <row r="36" spans="1:17" ht="12.75" customHeight="1" thickBot="1" x14ac:dyDescent="0.25">
      <c r="A36" s="12" t="s">
        <v>22</v>
      </c>
      <c r="B36" s="12"/>
      <c r="C36" s="12"/>
      <c r="D36" s="12"/>
      <c r="E36" s="13"/>
      <c r="F36" s="12"/>
      <c r="G36" s="67">
        <f>SUM(G30:G35)</f>
        <v>0</v>
      </c>
      <c r="P36" s="28"/>
    </row>
    <row r="37" spans="1:17" ht="12.75" customHeight="1" thickTop="1" x14ac:dyDescent="0.2">
      <c r="A37" s="11"/>
      <c r="B37" s="11"/>
      <c r="C37" s="11"/>
      <c r="D37" s="11"/>
      <c r="E37" s="13"/>
      <c r="F37" s="12"/>
      <c r="G37" s="32"/>
    </row>
    <row r="38" spans="1:17" ht="12.75" customHeight="1" x14ac:dyDescent="0.2">
      <c r="A38" s="11" t="s">
        <v>25</v>
      </c>
      <c r="B38" s="11"/>
      <c r="C38" s="11"/>
      <c r="D38" s="11"/>
      <c r="E38" s="13"/>
      <c r="F38" s="12"/>
      <c r="G38" s="34"/>
    </row>
    <row r="39" spans="1:17" ht="12.75" customHeight="1" x14ac:dyDescent="0.2">
      <c r="A39" s="16" t="s">
        <v>26</v>
      </c>
      <c r="B39" s="17"/>
      <c r="C39" s="17"/>
      <c r="D39" s="17"/>
      <c r="E39" s="17"/>
      <c r="F39" s="12"/>
      <c r="H39" s="35" t="s">
        <v>57</v>
      </c>
    </row>
    <row r="40" spans="1:17" ht="12.75" customHeight="1" x14ac:dyDescent="0.2">
      <c r="A40" s="16"/>
      <c r="B40" s="17"/>
      <c r="C40" s="17"/>
      <c r="D40" s="17"/>
      <c r="E40" s="17"/>
      <c r="F40" s="12"/>
      <c r="H40" s="34"/>
    </row>
    <row r="41" spans="1:17" ht="12.75" customHeight="1" x14ac:dyDescent="0.2">
      <c r="A41" s="18" t="s">
        <v>27</v>
      </c>
      <c r="B41" s="19"/>
      <c r="C41" s="19"/>
      <c r="D41" s="19"/>
      <c r="E41" s="17"/>
      <c r="F41" s="12"/>
      <c r="H41" s="35" t="s">
        <v>57</v>
      </c>
    </row>
    <row r="42" spans="1:17" ht="12.75" customHeight="1" x14ac:dyDescent="0.2">
      <c r="A42" s="18"/>
      <c r="B42" s="19"/>
      <c r="C42" s="19"/>
      <c r="D42" s="19"/>
      <c r="E42" s="17"/>
      <c r="F42" s="12"/>
      <c r="G42" s="12"/>
      <c r="H42" s="20"/>
    </row>
    <row r="43" spans="1:17" ht="12.75" customHeight="1" x14ac:dyDescent="0.2">
      <c r="A43" s="16" t="s">
        <v>40</v>
      </c>
      <c r="B43" s="17"/>
      <c r="C43" s="17"/>
      <c r="D43" s="17"/>
      <c r="E43" s="17"/>
      <c r="F43" s="12"/>
      <c r="H43" s="36"/>
    </row>
    <row r="44" spans="1:17" ht="12.75" customHeight="1" x14ac:dyDescent="0.2">
      <c r="A44" s="17"/>
      <c r="B44" s="17"/>
      <c r="C44" s="17"/>
      <c r="D44" s="17"/>
      <c r="E44" s="17"/>
      <c r="F44" s="12"/>
      <c r="G44" s="37"/>
    </row>
    <row r="45" spans="1:17" ht="12.75" customHeight="1" x14ac:dyDescent="0.2">
      <c r="A45" s="16" t="s">
        <v>28</v>
      </c>
      <c r="B45" s="19"/>
      <c r="C45" s="19"/>
      <c r="D45" s="19"/>
      <c r="E45" s="17"/>
      <c r="F45" s="12"/>
      <c r="G45" s="36"/>
    </row>
    <row r="46" spans="1:17" ht="12.75" customHeight="1" x14ac:dyDescent="0.2">
      <c r="A46" s="17"/>
      <c r="B46" s="17"/>
      <c r="C46" s="17"/>
      <c r="D46" s="17"/>
      <c r="E46" s="17"/>
      <c r="F46" s="12"/>
      <c r="G46" s="37"/>
    </row>
    <row r="47" spans="1:17" ht="12.75" customHeight="1" x14ac:dyDescent="0.2">
      <c r="A47" s="11" t="s">
        <v>29</v>
      </c>
      <c r="B47" s="11"/>
      <c r="C47" s="11"/>
      <c r="D47" s="11"/>
      <c r="E47" s="13"/>
      <c r="F47" s="12"/>
      <c r="G47" s="53"/>
      <c r="H47" s="21"/>
    </row>
    <row r="48" spans="1:17" ht="12.75" customHeight="1" x14ac:dyDescent="0.2">
      <c r="A48" s="11"/>
      <c r="B48" s="11"/>
      <c r="C48" s="11"/>
      <c r="D48" s="11"/>
      <c r="E48" s="13"/>
      <c r="F48" s="12"/>
      <c r="G48" s="38"/>
    </row>
    <row r="49" spans="1:7" ht="12.75" customHeight="1" x14ac:dyDescent="0.2">
      <c r="A49" s="11" t="s">
        <v>30</v>
      </c>
      <c r="B49" s="12"/>
      <c r="C49" s="12"/>
      <c r="D49" s="12"/>
      <c r="E49" s="13"/>
      <c r="F49" s="12"/>
      <c r="G49" s="38"/>
    </row>
    <row r="50" spans="1:7" ht="12.75" customHeight="1" x14ac:dyDescent="0.2">
      <c r="A50" s="16" t="s">
        <v>31</v>
      </c>
      <c r="B50" s="11"/>
      <c r="C50" s="11"/>
      <c r="D50" s="11"/>
      <c r="E50" s="13"/>
      <c r="F50" s="12"/>
      <c r="G50" s="68" t="str">
        <f>IF(G28=0,"",IF(H43="","Need Useful Life",IF(H43*0.75&lt;=G28,"Yes","No")))</f>
        <v>Need Useful Life</v>
      </c>
    </row>
    <row r="51" spans="1:7" ht="12.75" customHeight="1" x14ac:dyDescent="0.2">
      <c r="A51" s="11"/>
      <c r="B51" s="11"/>
      <c r="C51" s="11"/>
      <c r="D51" s="11"/>
      <c r="E51" s="13"/>
      <c r="F51" s="12"/>
      <c r="G51" s="39"/>
    </row>
    <row r="52" spans="1:7" ht="12.75" customHeight="1" x14ac:dyDescent="0.2">
      <c r="A52" s="16" t="s">
        <v>32</v>
      </c>
      <c r="B52" s="12"/>
      <c r="C52" s="12"/>
      <c r="D52" s="12"/>
      <c r="E52" s="13"/>
      <c r="F52" s="12"/>
      <c r="G52" s="69" t="b">
        <f>IF($G$25="Annual",(-PV(G47,G28,G30,1)),IF($G$25="Semi-Annual",(-PV(G47/2,G28,G30,1)),IF($G$25="Quarterly",(-PV(G47/4,G28,G30,1)),IF($G$25="Monthly",(-PV(G47/12,G28,G30,1))))))</f>
        <v>0</v>
      </c>
    </row>
    <row r="53" spans="1:7" ht="12.75" customHeight="1" x14ac:dyDescent="0.2">
      <c r="A53" s="11"/>
      <c r="B53" s="11"/>
      <c r="C53" s="11"/>
      <c r="D53" s="11"/>
      <c r="E53" s="13"/>
      <c r="F53" s="12"/>
      <c r="G53" s="39"/>
    </row>
    <row r="54" spans="1:7" ht="12.75" customHeight="1" x14ac:dyDescent="0.2">
      <c r="A54" s="16" t="s">
        <v>33</v>
      </c>
      <c r="B54" s="11"/>
      <c r="C54" s="11"/>
      <c r="D54" s="11"/>
      <c r="E54" s="13"/>
      <c r="F54" s="12"/>
      <c r="G54" s="68" t="str">
        <f>IF(G45="","Need Fair Value",IF(G45*0.9&lt;=G52,"Yes","No"))</f>
        <v>Need Fair Value</v>
      </c>
    </row>
    <row r="55" spans="1:7" ht="12.75" customHeight="1" x14ac:dyDescent="0.2">
      <c r="A55" s="12"/>
      <c r="B55" s="12"/>
      <c r="C55" s="12"/>
      <c r="D55" s="12"/>
      <c r="E55" s="13"/>
      <c r="F55" s="12"/>
      <c r="G55" s="14"/>
    </row>
    <row r="56" spans="1:7" ht="12.75" customHeight="1" x14ac:dyDescent="0.2">
      <c r="A56" s="3" t="s">
        <v>45</v>
      </c>
    </row>
    <row r="57" spans="1:7" ht="12.75" customHeight="1" x14ac:dyDescent="0.2">
      <c r="E57" s="22"/>
      <c r="G57" s="23"/>
    </row>
    <row r="58" spans="1:7" ht="12.75" customHeight="1" x14ac:dyDescent="0.2"/>
  </sheetData>
  <sheetProtection algorithmName="SHA-512" hashValue="RQR5lhMxCEv/CfVo05h49HTOzkX2YJw11b14bxsihb3uTQnsb1HIaAYhfgjbz50XHoqGa/gLJxaxq9paQ2K45g==" saltValue="zbkzjEFV2rX2Xj1cj21IhA==" spinCount="100000" sheet="1" objects="1" scenarios="1"/>
  <mergeCells count="7">
    <mergeCell ref="B9:C9"/>
    <mergeCell ref="A1:H1"/>
    <mergeCell ref="A4:F4"/>
    <mergeCell ref="A5:F5"/>
    <mergeCell ref="A6:F6"/>
    <mergeCell ref="A7:F7"/>
    <mergeCell ref="A3:H3"/>
  </mergeCells>
  <conditionalFormatting sqref="G55">
    <cfRule type="cellIs" dxfId="2" priority="3" stopIfTrue="1" operator="equal">
      <formula>"CAPITAL"</formula>
    </cfRule>
  </conditionalFormatting>
  <conditionalFormatting sqref="G36">
    <cfRule type="cellIs" dxfId="1" priority="2" stopIfTrue="1" operator="equal">
      <formula>0</formula>
    </cfRule>
  </conditionalFormatting>
  <conditionalFormatting sqref="A23:F23 A24 C24:F24 N23">
    <cfRule type="expression" dxfId="0" priority="1">
      <formula>"H24=""Yes"""</formula>
    </cfRule>
  </conditionalFormatting>
  <dataValidations count="6">
    <dataValidation type="list" allowBlank="1" showInputMessage="1" showErrorMessage="1" prompt="Select the frequency of payment." sqref="G25">
      <formula1>"Please Select,Annual,Semi-Annual,Quarterly,Monthly"</formula1>
    </dataValidation>
    <dataValidation allowBlank="1" showInputMessage="1" showErrorMessage="1" promptTitle="Ending Payment Date" prompt="This date is automatically calculated based on the beginning date for a 5 year lease." sqref="H38"/>
    <dataValidation type="list" allowBlank="1" showErrorMessage="1" sqref="H23">
      <formula1>"Please Select,Yes,No"</formula1>
    </dataValidation>
    <dataValidation allowBlank="1" showErrorMessage="1" sqref="H43 G24 G9 G15:G17 G28:G29 G36:G38 G44:G65502"/>
    <dataValidation type="list" allowBlank="1" showErrorMessage="1" sqref="H39">
      <formula1>"Please Select, Yes,No"</formula1>
    </dataValidation>
    <dataValidation type="list" allowBlank="1" showErrorMessage="1" sqref="H41">
      <formula1>"Please Select,Yes,No"</formula1>
    </dataValidation>
  </dataValidations>
  <printOptions horizontalCentered="1"/>
  <pageMargins left="0.5" right="0.5" top="0.5" bottom="0.5" header="0.5" footer="0.5"/>
  <pageSetup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79C0F502CC249B8D79F4DBDE58AB4" ma:contentTypeVersion="2" ma:contentTypeDescription="Create a new document." ma:contentTypeScope="" ma:versionID="6169ad867db65084cd54fb5dd76ac3b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f7ae16946f172e34d3d721fa3e482e3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A292A66-A3CA-4CB9-A27B-E8B76CB5F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97DF305-0C90-48C8-A0FA-81EEE52821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6895EF-6244-46DB-9AF1-ACFA9E8433F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Lease Register</vt:lpstr>
      <vt:lpstr>'Lease Register'!Print_Area</vt:lpstr>
    </vt:vector>
  </TitlesOfParts>
  <Company>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Margaret B. McNeill</dc:creator>
  <cp:lastModifiedBy>Ghent, Kelly</cp:lastModifiedBy>
  <cp:lastPrinted>2018-03-26T13:40:24Z</cp:lastPrinted>
  <dcterms:created xsi:type="dcterms:W3CDTF">2012-07-18T15:40:54Z</dcterms:created>
  <dcterms:modified xsi:type="dcterms:W3CDTF">2018-04-04T13:10:57Z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0x010100C1579C0F502CC249B8D79F4DBDE58AB4</vt:lpwstr>
  </property>
</Properties>
</file>