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ward\Desktop\"/>
    </mc:Choice>
  </mc:AlternateContent>
  <xr:revisionPtr revIDLastSave="0" documentId="10_ncr:100000_{9600FB5A-BF6C-4C46-AA06-24F566A5D7B1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IMTFWeb" sheetId="11" r:id="rId1"/>
    <sheet name="Safety Maint Acct YTD" sheetId="3" state="hidden" r:id="rId2"/>
  </sheets>
  <externalReferences>
    <externalReference r:id="rId3"/>
  </externalReferences>
  <definedNames>
    <definedName name="_xlnm.Print_Area" localSheetId="0">IMTFWeb!$B$2:$I$34</definedName>
  </definedNames>
  <calcPr calcId="179017" calcMode="manual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1" l="1"/>
  <c r="C26" i="11"/>
  <c r="G21" i="11"/>
  <c r="G28" i="11" s="1"/>
  <c r="E9" i="11" s="1"/>
  <c r="C21" i="11"/>
  <c r="C7" i="11"/>
  <c r="B3" i="11"/>
  <c r="B4" i="3" l="1"/>
  <c r="A2" i="3" l="1"/>
  <c r="B6" i="3" l="1"/>
  <c r="B14" i="3" l="1"/>
  <c r="B11" i="3"/>
  <c r="B9" i="3" l="1"/>
  <c r="B12" i="3" s="1"/>
  <c r="B16" i="3" l="1"/>
  <c r="B20" i="3" s="1"/>
  <c r="E18" i="11" l="1"/>
  <c r="I18" i="11" s="1"/>
  <c r="E15" i="11"/>
  <c r="I15" i="11" s="1"/>
  <c r="E24" i="11" l="1"/>
  <c r="E25" i="11"/>
  <c r="I25" i="11" s="1"/>
  <c r="I24" i="11" l="1"/>
  <c r="I26" i="11" s="1"/>
  <c r="E26" i="11"/>
  <c r="E13" i="11" l="1"/>
  <c r="E16" i="11"/>
  <c r="I16" i="11" s="1"/>
  <c r="E20" i="11" l="1"/>
  <c r="I20" i="11" s="1"/>
  <c r="I13" i="11"/>
  <c r="E14" i="11" l="1"/>
  <c r="I14" i="11" l="1"/>
  <c r="I21" i="11" s="1"/>
  <c r="I28" i="11" s="1"/>
  <c r="E21" i="11"/>
  <c r="E28" i="11" s="1"/>
  <c r="C9" i="11" s="1"/>
  <c r="C28" i="11" s="1"/>
  <c r="I37" i="11" l="1"/>
</calcChain>
</file>

<file path=xl/sharedStrings.xml><?xml version="1.0" encoding="utf-8"?>
<sst xmlns="http://schemas.openxmlformats.org/spreadsheetml/2006/main" count="41" uniqueCount="38">
  <si>
    <t>Receipts</t>
  </si>
  <si>
    <t>Disbursements</t>
  </si>
  <si>
    <t>Ending Balance</t>
  </si>
  <si>
    <t>Beginning Balance</t>
  </si>
  <si>
    <t>Infrastructure</t>
  </si>
  <si>
    <t>maintenance fee</t>
  </si>
  <si>
    <t>Safety Maintenance Account (Unaudited)</t>
  </si>
  <si>
    <t>Out of state registration</t>
  </si>
  <si>
    <t>DMV</t>
  </si>
  <si>
    <t>STO</t>
  </si>
  <si>
    <t>Year-to-Date</t>
  </si>
  <si>
    <t>Road use fee on</t>
  </si>
  <si>
    <t>alternative fuel vehicles</t>
  </si>
  <si>
    <t>Investment earnings on</t>
  </si>
  <si>
    <t>Total Receipts</t>
  </si>
  <si>
    <t>Collected By</t>
  </si>
  <si>
    <t>Safety Maintenance Account</t>
  </si>
  <si>
    <t>Sales and use tax</t>
  </si>
  <si>
    <t>Fiscal Year 2018-19</t>
  </si>
  <si>
    <t>Ending balance</t>
  </si>
  <si>
    <t>Beginning balance</t>
  </si>
  <si>
    <t>for Fiscal Year</t>
  </si>
  <si>
    <t>Since Act 40</t>
  </si>
  <si>
    <t>Total</t>
  </si>
  <si>
    <t>Fiscal Year</t>
  </si>
  <si>
    <t>Month</t>
  </si>
  <si>
    <t>All Activity</t>
  </si>
  <si>
    <t>Fiscal Year 2017-18</t>
  </si>
  <si>
    <t>Infrastructure Maintenance Trust Fund</t>
  </si>
  <si>
    <t>Distributions to donor counties</t>
  </si>
  <si>
    <t>Road and bridge projects</t>
  </si>
  <si>
    <t>Year to Date</t>
  </si>
  <si>
    <t>Inception*</t>
  </si>
  <si>
    <t>Fuel tax</t>
  </si>
  <si>
    <t>IMTF balances</t>
  </si>
  <si>
    <t>Total disbursements</t>
  </si>
  <si>
    <t>Total receipts</t>
  </si>
  <si>
    <t>Registration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</si>
</sst>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;;;@*."/>
    <numFmt numFmtId="165" formatCode="#,##0_);\(#,##0\);\—\ \ \ \ "/>
    <numFmt numFmtId="166" formatCode="&quot;$&quot;#,##0_);&quot;$&quot;\(#,##0\);"/>
    <numFmt numFmtId="167" formatCode="&quot;$&quot;* #,##0_);&quot;$&quot;* \(#,##0\);&quot;$&quot;* \—\ \ \ \ "/>
    <numFmt numFmtId="168" formatCode="#,##0_);\(#,##0\);\—\ \ \ "/>
    <numFmt numFmtId="169" formatCode="#,##0_);\(#,##0\);"/>
  </numFmts>
  <fonts count="10" x14ac:knownFonts="1">
    <font>
      <sz val="11"/>
      <color theme="1"/>
      <name val="Calibri"/>
      <family val="2"/>
      <scheme val="minor"/>
    </font>
    <font>
      <b/>
      <sz val="10.75"/>
      <color theme="1"/>
      <name val="Calibri"/>
      <family val="2"/>
      <scheme val="minor"/>
    </font>
    <font>
      <sz val="10.7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2" fillId="0" borderId="0" xfId="0" applyNumberFormat="1" applyFont="1" applyFill="1" applyAlignment="1">
      <alignment horizontal="left" indent="1"/>
    </xf>
    <xf numFmtId="0" fontId="1" fillId="0" borderId="0" xfId="0" applyFont="1"/>
    <xf numFmtId="0" fontId="2" fillId="0" borderId="0" xfId="0" applyNumberFormat="1" applyFont="1" applyFill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Fill="1" applyAlignment="1">
      <alignment horizontal="left"/>
    </xf>
    <xf numFmtId="165" fontId="3" fillId="2" borderId="0" xfId="0" applyNumberFormat="1" applyFont="1" applyFill="1"/>
    <xf numFmtId="166" fontId="2" fillId="0" borderId="0" xfId="0" applyNumberFormat="1" applyFont="1"/>
    <xf numFmtId="0" fontId="5" fillId="3" borderId="2" xfId="0" applyFont="1" applyFill="1" applyBorder="1" applyAlignment="1">
      <alignment horizontal="center"/>
    </xf>
    <xf numFmtId="167" fontId="3" fillId="2" borderId="0" xfId="0" applyNumberFormat="1" applyFont="1" applyFill="1"/>
    <xf numFmtId="167" fontId="3" fillId="2" borderId="3" xfId="0" applyNumberFormat="1" applyFont="1" applyFill="1" applyBorder="1"/>
    <xf numFmtId="165" fontId="3" fillId="2" borderId="4" xfId="0" applyNumberFormat="1" applyFont="1" applyFill="1" applyBorder="1"/>
    <xf numFmtId="0" fontId="6" fillId="2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left" indent="2"/>
    </xf>
    <xf numFmtId="49" fontId="4" fillId="0" borderId="0" xfId="0" applyNumberFormat="1" applyFont="1" applyAlignment="1">
      <alignment horizontal="left" indent="1"/>
    </xf>
    <xf numFmtId="0" fontId="6" fillId="0" borderId="0" xfId="0" applyFont="1"/>
    <xf numFmtId="0" fontId="0" fillId="0" borderId="0" xfId="0" applyFont="1"/>
    <xf numFmtId="168" fontId="0" fillId="0" borderId="0" xfId="0" applyNumberFormat="1" applyFont="1"/>
    <xf numFmtId="167" fontId="0" fillId="0" borderId="3" xfId="0" applyNumberFormat="1" applyFont="1" applyBorder="1" applyAlignment="1"/>
    <xf numFmtId="167" fontId="0" fillId="0" borderId="0" xfId="0" applyNumberFormat="1" applyFont="1" applyAlignment="1"/>
    <xf numFmtId="37" fontId="0" fillId="0" borderId="0" xfId="0" applyNumberFormat="1" applyFont="1"/>
    <xf numFmtId="168" fontId="0" fillId="0" borderId="0" xfId="0" applyNumberFormat="1" applyFont="1" applyAlignment="1"/>
    <xf numFmtId="168" fontId="0" fillId="0" borderId="4" xfId="0" applyNumberFormat="1" applyFont="1" applyBorder="1" applyAlignment="1"/>
    <xf numFmtId="0" fontId="7" fillId="0" borderId="0" xfId="0" applyFont="1"/>
    <xf numFmtId="168" fontId="0" fillId="0" borderId="2" xfId="0" applyNumberFormat="1" applyFont="1" applyBorder="1" applyAlignment="1"/>
    <xf numFmtId="164" fontId="0" fillId="0" borderId="0" xfId="0" applyNumberFormat="1" applyFont="1" applyFill="1" applyAlignment="1">
      <alignment horizontal="left" indent="2"/>
    </xf>
    <xf numFmtId="164" fontId="0" fillId="0" borderId="0" xfId="0" applyNumberFormat="1" applyFont="1" applyFill="1" applyAlignment="1">
      <alignment horizontal="left" indent="1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8" fontId="0" fillId="0" borderId="0" xfId="0" applyNumberFormat="1" applyFont="1" applyBorder="1" applyAlignment="1"/>
    <xf numFmtId="167" fontId="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ont="1" applyFill="1"/>
    <xf numFmtId="0" fontId="6" fillId="5" borderId="1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7" fontId="0" fillId="5" borderId="0" xfId="0" applyNumberFormat="1" applyFont="1" applyFill="1"/>
    <xf numFmtId="168" fontId="0" fillId="5" borderId="0" xfId="0" applyNumberFormat="1" applyFont="1" applyFill="1" applyBorder="1" applyAlignment="1"/>
    <xf numFmtId="168" fontId="0" fillId="5" borderId="0" xfId="0" applyNumberFormat="1" applyFont="1" applyFill="1" applyAlignment="1"/>
    <xf numFmtId="168" fontId="0" fillId="5" borderId="2" xfId="0" applyNumberFormat="1" applyFont="1" applyFill="1" applyBorder="1" applyAlignment="1"/>
    <xf numFmtId="168" fontId="0" fillId="5" borderId="4" xfId="0" applyNumberFormat="1" applyFont="1" applyFill="1" applyBorder="1" applyAlignment="1"/>
    <xf numFmtId="167" fontId="0" fillId="5" borderId="3" xfId="0" applyNumberFormat="1" applyFont="1" applyFill="1" applyBorder="1" applyAlignment="1"/>
    <xf numFmtId="168" fontId="0" fillId="5" borderId="0" xfId="0" applyNumberFormat="1" applyFont="1" applyFill="1"/>
    <xf numFmtId="169" fontId="6" fillId="0" borderId="0" xfId="0" applyNumberFormat="1" applyFont="1" applyFill="1"/>
    <xf numFmtId="0" fontId="6" fillId="0" borderId="1" xfId="0" applyFont="1" applyBorder="1" applyAlignment="1">
      <alignment horizontal="center"/>
    </xf>
    <xf numFmtId="164" fontId="9" fillId="0" borderId="0" xfId="1" applyNumberFormat="1" applyFill="1" applyAlignment="1">
      <alignment horizontal="left"/>
    </xf>
    <xf numFmtId="0" fontId="8" fillId="5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9" fillId="0" borderId="0" xfId="1" applyFill="1"/>
  </cellXfs>
  <cellStyles count="2">
    <cellStyle name="Hyperlink" xfId="1" builtinId="8"/>
    <cellStyle name="Normal" xfId="0" builtinId="0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183930</xdr:rowOff>
    </xdr:from>
    <xdr:to>
      <xdr:col>8</xdr:col>
      <xdr:colOff>819150</xdr:colOff>
      <xdr:row>33</xdr:row>
      <xdr:rowOff>102577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3875" y="6089430"/>
          <a:ext cx="6591300" cy="6806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 40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—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South Carolina Infrastructure and Economic Development Reform Act — became effective July 1,  2017.</a:t>
          </a:r>
          <a:r>
            <a:rPr lang="en-US" sz="1000" b="0"/>
            <a:t>  Act</a:t>
          </a:r>
          <a:br>
            <a:rPr lang="en-US" sz="1000" b="0"/>
          </a:br>
          <a:r>
            <a:rPr lang="en-US" sz="1000" b="0"/>
            <a:t>  40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established the Infrastructure Maintenance Trust Fund (IMTF) and</a:t>
          </a:r>
          <a:r>
            <a:rPr lang="en-US" sz="1000" b="0"/>
            <a:t> restricted the use of IMTF receipts to repairing, </a:t>
          </a:r>
          <a:br>
            <a:rPr lang="en-US" sz="1000" b="0"/>
          </a:br>
          <a:r>
            <a:rPr lang="en-US" sz="1000" b="0"/>
            <a:t>  maintaining, and improving South Carolina's </a:t>
          </a:r>
          <a:r>
            <a:rPr lang="en-US" sz="1000" b="0" u="none"/>
            <a:t>existing</a:t>
          </a:r>
          <a:r>
            <a:rPr lang="en-US" sz="1000" b="0" u="none" baseline="0"/>
            <a:t> roads and bridges only</a:t>
          </a:r>
          <a:r>
            <a:rPr lang="en-US" sz="1000" b="0" u="none"/>
            <a:t>.  </a:t>
          </a:r>
        </a:p>
      </xdr:txBody>
    </xdr:sp>
    <xdr:clientData/>
  </xdr:twoCellAnchor>
  <xdr:twoCellAnchor>
    <xdr:from>
      <xdr:col>1</xdr:col>
      <xdr:colOff>38100</xdr:colOff>
      <xdr:row>29</xdr:row>
      <xdr:rowOff>183930</xdr:rowOff>
    </xdr:from>
    <xdr:to>
      <xdr:col>8</xdr:col>
      <xdr:colOff>819150</xdr:colOff>
      <xdr:row>33</xdr:row>
      <xdr:rowOff>102577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062838-3E5E-478B-AA0C-8493FFE33490}"/>
            </a:ext>
          </a:extLst>
        </xdr:cNvPr>
        <xdr:cNvSpPr txBox="1"/>
      </xdr:nvSpPr>
      <xdr:spPr>
        <a:xfrm>
          <a:off x="523875" y="5927505"/>
          <a:ext cx="6934200" cy="6806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 40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—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South Carolina Infrastructure and Economic Development Reform Act — became effective July 1,  2017.</a:t>
          </a:r>
          <a:r>
            <a:rPr lang="en-US" sz="1000" b="0"/>
            <a:t>  Act</a:t>
          </a:r>
          <a:br>
            <a:rPr lang="en-US" sz="1000" b="0"/>
          </a:br>
          <a:r>
            <a:rPr lang="en-US" sz="1000" b="0"/>
            <a:t>  40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established the Infrastructure Maintenance Trust Fund (IMTF) and</a:t>
          </a:r>
          <a:r>
            <a:rPr lang="en-US" sz="1000" b="0"/>
            <a:t> restricted the use of IMTF receipts to repairing, </a:t>
          </a:r>
          <a:br>
            <a:rPr lang="en-US" sz="1000" b="0"/>
          </a:br>
          <a:r>
            <a:rPr lang="en-US" sz="1000" b="0"/>
            <a:t>  maintaining, and improving South Carolina's </a:t>
          </a:r>
          <a:r>
            <a:rPr lang="en-US" sz="1000" b="0" u="none"/>
            <a:t>existing</a:t>
          </a:r>
          <a:r>
            <a:rPr lang="en-US" sz="1000" b="0" u="none" baseline="0"/>
            <a:t> roads and bridges only</a:t>
          </a:r>
          <a:r>
            <a:rPr lang="en-US" sz="1000" b="0" u="none"/>
            <a:t>.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TF%20and%20Safety%20Maint%20FY2019%20-%20Period%206%20YTD%2001%2016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IMTFWeb"/>
      <sheetName val="SMAWeb"/>
      <sheetName val="DistCounties"/>
      <sheetName val="Trust Fund Monthly"/>
      <sheetName val="Safety Maint Acct Monthly"/>
      <sheetName val="Safety Maint Acct YTD"/>
    </sheetNames>
    <sheetDataSet>
      <sheetData sheetId="0">
        <row r="1">
          <cell r="B1">
            <v>43465</v>
          </cell>
        </row>
      </sheetData>
      <sheetData sheetId="1" refreshError="1"/>
      <sheetData sheetId="2" refreshError="1"/>
      <sheetData sheetId="3" refreshError="1"/>
      <sheetData sheetId="4">
        <row r="49">
          <cell r="H49">
            <v>106362941</v>
          </cell>
        </row>
        <row r="50">
          <cell r="H50">
            <v>552654</v>
          </cell>
        </row>
        <row r="52">
          <cell r="H52">
            <v>693750</v>
          </cell>
        </row>
        <row r="53">
          <cell r="H53">
            <v>14739609</v>
          </cell>
        </row>
        <row r="57">
          <cell r="H57">
            <v>67264597</v>
          </cell>
        </row>
        <row r="58">
          <cell r="H58">
            <v>761992</v>
          </cell>
        </row>
        <row r="62">
          <cell r="H62">
            <v>379016</v>
          </cell>
        </row>
        <row r="66">
          <cell r="H66">
            <v>2312048</v>
          </cell>
        </row>
        <row r="71">
          <cell r="H71">
            <v>-17620764</v>
          </cell>
        </row>
        <row r="72">
          <cell r="H72">
            <v>-56694199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dot.org/inside/pdf/IMTF%20Disbursements%20December%202018.pdf" TargetMode="External"/><Relationship Id="rId1" Type="http://schemas.openxmlformats.org/officeDocument/2006/relationships/hyperlink" Target="https://cg.sc.gov/sites/default/files/Documents/New%20Taxes%20and%20Fees%20for%20Road%20Maintenance/Donor%20Counties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37"/>
  <sheetViews>
    <sheetView showGridLines="0" tabSelected="1" workbookViewId="0">
      <selection activeCell="B25" sqref="B25"/>
    </sheetView>
  </sheetViews>
  <sheetFormatPr defaultRowHeight="15" x14ac:dyDescent="0.25"/>
  <cols>
    <col min="1" max="1" width="7.28515625" customWidth="1"/>
    <col min="2" max="2" width="33.42578125" bestFit="1" customWidth="1"/>
    <col min="3" max="3" width="14.42578125" bestFit="1" customWidth="1"/>
    <col min="4" max="4" width="1.140625" customWidth="1"/>
    <col min="5" max="5" width="18.5703125" bestFit="1" customWidth="1"/>
    <col min="6" max="6" width="3.85546875" customWidth="1"/>
    <col min="7" max="7" width="17.28515625" customWidth="1"/>
    <col min="8" max="8" width="3.5703125" customWidth="1"/>
    <col min="9" max="9" width="12.85546875" customWidth="1"/>
    <col min="14" max="14" width="15.28515625" bestFit="1" customWidth="1"/>
    <col min="15" max="15" width="11.85546875" bestFit="1" customWidth="1"/>
  </cols>
  <sheetData>
    <row r="2" spans="2:16" ht="23.25" x14ac:dyDescent="0.35">
      <c r="B2" s="51" t="s">
        <v>28</v>
      </c>
      <c r="C2" s="51"/>
      <c r="D2" s="51"/>
      <c r="E2" s="51"/>
      <c r="F2" s="51"/>
      <c r="G2" s="51"/>
      <c r="H2" s="51"/>
      <c r="I2" s="51"/>
    </row>
    <row r="3" spans="2:16" ht="23.25" x14ac:dyDescent="0.35">
      <c r="B3" s="53" t="str">
        <f>"through the month of "&amp;TEXT([1]Date!B1,"mmmm yyyy")</f>
        <v>through the month of December 2018</v>
      </c>
      <c r="C3" s="53"/>
      <c r="D3" s="53"/>
      <c r="E3" s="53"/>
      <c r="F3" s="53"/>
      <c r="G3" s="53"/>
      <c r="H3" s="53"/>
      <c r="I3" s="53"/>
    </row>
    <row r="4" spans="2:16" s="17" customFormat="1" x14ac:dyDescent="0.25">
      <c r="I4" s="38"/>
      <c r="N4"/>
    </row>
    <row r="5" spans="2:16" s="17" customFormat="1" x14ac:dyDescent="0.25">
      <c r="C5" s="52" t="s">
        <v>18</v>
      </c>
      <c r="D5" s="52"/>
      <c r="E5" s="52"/>
      <c r="F5" s="33"/>
      <c r="G5" s="34" t="s">
        <v>27</v>
      </c>
      <c r="I5" s="37" t="s">
        <v>26</v>
      </c>
      <c r="N5"/>
    </row>
    <row r="6" spans="2:16" s="17" customFormat="1" x14ac:dyDescent="0.25">
      <c r="C6" s="36" t="s">
        <v>25</v>
      </c>
      <c r="D6" s="36"/>
      <c r="E6" s="36" t="s">
        <v>24</v>
      </c>
      <c r="F6" s="36"/>
      <c r="G6" s="36" t="s">
        <v>23</v>
      </c>
      <c r="H6" s="16"/>
      <c r="I6" s="37" t="s">
        <v>22</v>
      </c>
      <c r="N6"/>
      <c r="O6"/>
      <c r="P6"/>
    </row>
    <row r="7" spans="2:16" s="17" customFormat="1" x14ac:dyDescent="0.25">
      <c r="C7" s="49" t="str">
        <f>"of "&amp;TEXT([1]Date!B1,"mmmm")</f>
        <v>of December</v>
      </c>
      <c r="D7" s="36"/>
      <c r="E7" s="49" t="s">
        <v>31</v>
      </c>
      <c r="F7" s="36"/>
      <c r="G7" s="49" t="s">
        <v>21</v>
      </c>
      <c r="H7" s="16"/>
      <c r="I7" s="39" t="s">
        <v>32</v>
      </c>
      <c r="N7"/>
      <c r="O7"/>
      <c r="P7"/>
    </row>
    <row r="8" spans="2:16" s="17" customFormat="1" x14ac:dyDescent="0.25">
      <c r="C8" s="32"/>
      <c r="D8" s="33"/>
      <c r="E8" s="32"/>
      <c r="F8" s="33"/>
      <c r="G8" s="32"/>
      <c r="I8" s="40"/>
      <c r="N8"/>
      <c r="O8"/>
      <c r="P8"/>
    </row>
    <row r="9" spans="2:16" s="17" customFormat="1" x14ac:dyDescent="0.25">
      <c r="B9" s="35" t="s">
        <v>20</v>
      </c>
      <c r="C9" s="31">
        <f>E28-C21-C26</f>
        <v>383835920</v>
      </c>
      <c r="D9" s="31"/>
      <c r="E9" s="31">
        <f>G28</f>
        <v>288610909</v>
      </c>
      <c r="F9" s="31"/>
      <c r="G9" s="31">
        <v>0</v>
      </c>
      <c r="H9" s="31"/>
      <c r="I9" s="41">
        <v>0</v>
      </c>
      <c r="N9"/>
      <c r="O9"/>
      <c r="P9"/>
    </row>
    <row r="10" spans="2:16" s="17" customFormat="1" x14ac:dyDescent="0.25">
      <c r="B10" s="16"/>
      <c r="C10" s="30"/>
      <c r="D10" s="22"/>
      <c r="E10" s="30"/>
      <c r="F10" s="22"/>
      <c r="G10" s="30"/>
      <c r="H10" s="22"/>
      <c r="I10" s="42"/>
      <c r="N10"/>
      <c r="O10"/>
      <c r="P10"/>
    </row>
    <row r="11" spans="2:16" s="17" customFormat="1" x14ac:dyDescent="0.25">
      <c r="B11" s="24" t="s">
        <v>0</v>
      </c>
      <c r="C11" s="22"/>
      <c r="D11" s="22"/>
      <c r="E11" s="22"/>
      <c r="F11" s="22"/>
      <c r="G11" s="22"/>
      <c r="H11" s="22"/>
      <c r="I11" s="43"/>
      <c r="J11" s="21"/>
      <c r="N11"/>
      <c r="O11"/>
      <c r="P11"/>
    </row>
    <row r="12" spans="2:16" s="17" customFormat="1" x14ac:dyDescent="0.25">
      <c r="B12" s="28" t="s">
        <v>4</v>
      </c>
      <c r="C12" s="22"/>
      <c r="D12" s="22"/>
      <c r="E12" s="22"/>
      <c r="F12" s="22"/>
      <c r="G12" s="22"/>
      <c r="H12" s="22"/>
      <c r="I12" s="43"/>
      <c r="J12" s="21"/>
      <c r="N12"/>
      <c r="O12"/>
      <c r="P12"/>
    </row>
    <row r="13" spans="2:16" s="17" customFormat="1" x14ac:dyDescent="0.25">
      <c r="B13" s="27" t="s">
        <v>5</v>
      </c>
      <c r="C13" s="22">
        <v>20006711</v>
      </c>
      <c r="D13" s="22"/>
      <c r="E13" s="22">
        <f>'[1]Trust Fund Monthly'!H49</f>
        <v>106362941</v>
      </c>
      <c r="F13" s="22"/>
      <c r="G13" s="22">
        <v>222410628</v>
      </c>
      <c r="H13" s="22"/>
      <c r="I13" s="43">
        <f>SUM(E13:G13)</f>
        <v>328773569</v>
      </c>
      <c r="J13" s="21"/>
      <c r="N13"/>
      <c r="O13"/>
      <c r="P13"/>
    </row>
    <row r="14" spans="2:16" s="17" customFormat="1" x14ac:dyDescent="0.25">
      <c r="B14" s="29" t="s">
        <v>33</v>
      </c>
      <c r="C14" s="22">
        <v>9984139</v>
      </c>
      <c r="D14" s="22"/>
      <c r="E14" s="22">
        <f>'[1]Trust Fund Monthly'!H57</f>
        <v>67264597</v>
      </c>
      <c r="F14" s="22"/>
      <c r="G14" s="22">
        <v>67798850</v>
      </c>
      <c r="H14" s="22"/>
      <c r="I14" s="43">
        <f>SUM(E14:G14)</f>
        <v>135063447</v>
      </c>
      <c r="J14" s="21"/>
      <c r="N14"/>
      <c r="O14"/>
      <c r="P14"/>
    </row>
    <row r="15" spans="2:16" s="17" customFormat="1" x14ac:dyDescent="0.25">
      <c r="B15" s="29" t="s">
        <v>37</v>
      </c>
      <c r="C15" s="22">
        <v>2398842</v>
      </c>
      <c r="D15" s="22"/>
      <c r="E15" s="22">
        <f>'[1]Trust Fund Monthly'!H53</f>
        <v>14739609</v>
      </c>
      <c r="F15" s="22"/>
      <c r="G15" s="22">
        <v>17735741</v>
      </c>
      <c r="H15" s="22"/>
      <c r="I15" s="43">
        <f>SUM(E15:G15)</f>
        <v>32475350</v>
      </c>
      <c r="J15" s="21"/>
      <c r="N15"/>
      <c r="O15"/>
      <c r="P15"/>
    </row>
    <row r="16" spans="2:16" s="17" customFormat="1" x14ac:dyDescent="0.25">
      <c r="B16" s="29" t="s">
        <v>17</v>
      </c>
      <c r="C16" s="22">
        <v>281204</v>
      </c>
      <c r="D16" s="22"/>
      <c r="E16" s="22">
        <f>'[1]Trust Fund Monthly'!H50+'[1]Trust Fund Monthly'!H58+'[1]Trust Fund Monthly'!H62</f>
        <v>1693662</v>
      </c>
      <c r="F16" s="22"/>
      <c r="G16" s="22">
        <v>3070547</v>
      </c>
      <c r="H16" s="22"/>
      <c r="I16" s="43">
        <f>SUM(E16:G16)</f>
        <v>4764209</v>
      </c>
      <c r="J16" s="21"/>
      <c r="N16"/>
      <c r="O16"/>
      <c r="P16"/>
    </row>
    <row r="17" spans="2:16" s="17" customFormat="1" x14ac:dyDescent="0.25">
      <c r="B17" s="28" t="s">
        <v>11</v>
      </c>
      <c r="C17" s="22"/>
      <c r="D17" s="22"/>
      <c r="E17" s="22"/>
      <c r="F17" s="22"/>
      <c r="G17" s="22"/>
      <c r="H17" s="22"/>
      <c r="I17" s="43"/>
      <c r="J17" s="21"/>
      <c r="N17"/>
      <c r="O17"/>
      <c r="P17"/>
    </row>
    <row r="18" spans="2:16" s="17" customFormat="1" x14ac:dyDescent="0.25">
      <c r="B18" s="27" t="s">
        <v>12</v>
      </c>
      <c r="C18" s="22">
        <v>114270</v>
      </c>
      <c r="D18" s="22"/>
      <c r="E18" s="22">
        <f>'[1]Trust Fund Monthly'!H52</f>
        <v>693750</v>
      </c>
      <c r="F18" s="22"/>
      <c r="G18" s="22">
        <v>768810</v>
      </c>
      <c r="H18" s="22"/>
      <c r="I18" s="43">
        <f>SUM(E18:G18)</f>
        <v>1462560</v>
      </c>
      <c r="J18" s="21"/>
      <c r="N18"/>
      <c r="O18"/>
      <c r="P18"/>
    </row>
    <row r="19" spans="2:16" s="17" customFormat="1" x14ac:dyDescent="0.25">
      <c r="B19" s="28" t="s">
        <v>13</v>
      </c>
      <c r="C19" s="22"/>
      <c r="D19" s="22"/>
      <c r="E19" s="22"/>
      <c r="F19" s="22"/>
      <c r="G19" s="22"/>
      <c r="H19" s="22"/>
      <c r="I19" s="43"/>
      <c r="J19" s="21"/>
      <c r="N19"/>
      <c r="O19"/>
      <c r="P19"/>
    </row>
    <row r="20" spans="2:16" s="17" customFormat="1" x14ac:dyDescent="0.25">
      <c r="B20" s="27" t="s">
        <v>34</v>
      </c>
      <c r="C20" s="22">
        <v>412284</v>
      </c>
      <c r="D20" s="22"/>
      <c r="E20" s="22">
        <f>'[1]Trust Fund Monthly'!H66</f>
        <v>2312048</v>
      </c>
      <c r="F20" s="22"/>
      <c r="G20" s="22">
        <v>846023</v>
      </c>
      <c r="H20" s="22"/>
      <c r="I20" s="43">
        <f>SUM(E20:G20)</f>
        <v>3158071</v>
      </c>
      <c r="J20" s="21"/>
      <c r="N20"/>
      <c r="O20"/>
      <c r="P20"/>
    </row>
    <row r="21" spans="2:16" s="17" customFormat="1" x14ac:dyDescent="0.25">
      <c r="B21" s="26" t="s">
        <v>36</v>
      </c>
      <c r="C21" s="25">
        <f>SUM(C12:C20)</f>
        <v>33197450</v>
      </c>
      <c r="D21" s="22"/>
      <c r="E21" s="25">
        <f>SUM(E12:E20)</f>
        <v>193066607</v>
      </c>
      <c r="F21" s="22"/>
      <c r="G21" s="25">
        <f>SUM(G12:G20)</f>
        <v>312630599</v>
      </c>
      <c r="H21" s="22"/>
      <c r="I21" s="44">
        <f>SUM(I12:I20)</f>
        <v>505697206</v>
      </c>
      <c r="J21" s="21"/>
      <c r="N21"/>
      <c r="O21"/>
      <c r="P21"/>
    </row>
    <row r="22" spans="2:16" s="17" customFormat="1" x14ac:dyDescent="0.25">
      <c r="C22" s="22"/>
      <c r="D22" s="22"/>
      <c r="E22" s="22"/>
      <c r="F22" s="22"/>
      <c r="G22" s="22"/>
      <c r="H22" s="22"/>
      <c r="I22" s="43"/>
      <c r="J22" s="21"/>
      <c r="N22"/>
      <c r="O22"/>
      <c r="P22"/>
    </row>
    <row r="23" spans="2:16" s="17" customFormat="1" x14ac:dyDescent="0.25">
      <c r="B23" s="24" t="s">
        <v>1</v>
      </c>
      <c r="C23" s="22"/>
      <c r="D23" s="22"/>
      <c r="E23" s="22"/>
      <c r="F23" s="22"/>
      <c r="G23" s="22"/>
      <c r="H23" s="22"/>
      <c r="I23" s="43"/>
      <c r="J23" s="21"/>
      <c r="N23"/>
      <c r="O23"/>
      <c r="P23"/>
    </row>
    <row r="24" spans="2:16" s="17" customFormat="1" x14ac:dyDescent="0.25">
      <c r="B24" s="50" t="s">
        <v>29</v>
      </c>
      <c r="C24" s="22">
        <v>0</v>
      </c>
      <c r="D24" s="22"/>
      <c r="E24" s="22">
        <f>'[1]Trust Fund Monthly'!H71</f>
        <v>-17620764</v>
      </c>
      <c r="F24" s="22"/>
      <c r="G24" s="22">
        <v>-17022713</v>
      </c>
      <c r="H24" s="22"/>
      <c r="I24" s="43">
        <f>SUM(E24:G24)</f>
        <v>-34643477</v>
      </c>
      <c r="J24" s="21"/>
      <c r="N24"/>
      <c r="O24"/>
      <c r="P24"/>
    </row>
    <row r="25" spans="2:16" s="17" customFormat="1" x14ac:dyDescent="0.25">
      <c r="B25" s="58" t="s">
        <v>30</v>
      </c>
      <c r="C25" s="22">
        <v>-9670817</v>
      </c>
      <c r="D25" s="22"/>
      <c r="E25" s="22">
        <f>'[1]Trust Fund Monthly'!H72</f>
        <v>-56694199</v>
      </c>
      <c r="F25" s="22"/>
      <c r="G25" s="22">
        <v>-6996977</v>
      </c>
      <c r="H25" s="22"/>
      <c r="I25" s="43">
        <f>SUM(E25:G25)</f>
        <v>-63691176</v>
      </c>
      <c r="J25" s="21"/>
      <c r="N25"/>
      <c r="O25"/>
      <c r="P25"/>
    </row>
    <row r="26" spans="2:16" s="17" customFormat="1" x14ac:dyDescent="0.25">
      <c r="B26" s="29" t="s">
        <v>35</v>
      </c>
      <c r="C26" s="23">
        <f>SUM(C24:C25)</f>
        <v>-9670817</v>
      </c>
      <c r="D26" s="22"/>
      <c r="E26" s="23">
        <f>SUM(E24:E25)</f>
        <v>-74314963</v>
      </c>
      <c r="F26" s="22"/>
      <c r="G26" s="23">
        <f>SUM(G24:G25)</f>
        <v>-24019690</v>
      </c>
      <c r="H26" s="22"/>
      <c r="I26" s="45">
        <f>SUM(I24:I25)</f>
        <v>-98334653</v>
      </c>
      <c r="J26" s="21"/>
      <c r="N26"/>
      <c r="O26"/>
      <c r="P26"/>
    </row>
    <row r="27" spans="2:16" s="17" customFormat="1" x14ac:dyDescent="0.25">
      <c r="C27" s="22"/>
      <c r="D27" s="22"/>
      <c r="E27" s="22"/>
      <c r="F27" s="22"/>
      <c r="G27" s="22"/>
      <c r="H27" s="22"/>
      <c r="I27" s="43"/>
      <c r="J27" s="21"/>
      <c r="N27"/>
      <c r="O27"/>
      <c r="P27"/>
    </row>
    <row r="28" spans="2:16" s="17" customFormat="1" ht="15.75" thickBot="1" x14ac:dyDescent="0.3">
      <c r="B28" s="35" t="s">
        <v>19</v>
      </c>
      <c r="C28" s="19">
        <f>C9+C21+C26</f>
        <v>407362553</v>
      </c>
      <c r="D28" s="20"/>
      <c r="E28" s="19">
        <f>E9+E21+E26</f>
        <v>407362553</v>
      </c>
      <c r="F28" s="20"/>
      <c r="G28" s="19">
        <f>G9+G21+G26</f>
        <v>288610909</v>
      </c>
      <c r="H28" s="20"/>
      <c r="I28" s="46">
        <f>I9+I21+I26</f>
        <v>407362553</v>
      </c>
      <c r="N28"/>
      <c r="O28"/>
      <c r="P28"/>
    </row>
    <row r="29" spans="2:16" s="17" customFormat="1" x14ac:dyDescent="0.25">
      <c r="C29" s="18"/>
      <c r="D29" s="18"/>
      <c r="E29" s="18"/>
      <c r="F29" s="18"/>
      <c r="G29" s="18"/>
      <c r="H29" s="18"/>
      <c r="I29" s="47"/>
      <c r="N29"/>
      <c r="O29"/>
      <c r="P29"/>
    </row>
    <row r="30" spans="2:16" s="17" customFormat="1" x14ac:dyDescent="0.25">
      <c r="N30"/>
    </row>
    <row r="31" spans="2:16" x14ac:dyDescent="0.25">
      <c r="B31" s="16"/>
    </row>
    <row r="32" spans="2:16" x14ac:dyDescent="0.25">
      <c r="B32" s="16"/>
    </row>
    <row r="37" spans="9:9" x14ac:dyDescent="0.25">
      <c r="I37" s="48">
        <f>I28-E28+I28-C28</f>
        <v>0</v>
      </c>
    </row>
  </sheetData>
  <mergeCells count="3">
    <mergeCell ref="B2:I2"/>
    <mergeCell ref="C5:E5"/>
    <mergeCell ref="B3:I3"/>
  </mergeCells>
  <conditionalFormatting sqref="I37">
    <cfRule type="cellIs" dxfId="0" priority="1" operator="notEqual">
      <formula>0</formula>
    </cfRule>
  </conditionalFormatting>
  <hyperlinks>
    <hyperlink ref="B24" r:id="rId1" xr:uid="{C1EB72AE-54D4-42CA-9325-2A4525124E45}"/>
    <hyperlink ref="B25" r:id="rId2" xr:uid="{6FD5AEDE-6FED-4142-9843-2CB3DC32216B}"/>
  </hyperlinks>
  <pageMargins left="0.7" right="0.7" top="0.75" bottom="0.75" header="0.3" footer="0.3"/>
  <pageSetup scale="86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20"/>
  <sheetViews>
    <sheetView showGridLines="0" zoomScaleNormal="100" workbookViewId="0">
      <selection activeCell="B10" sqref="B10"/>
    </sheetView>
  </sheetViews>
  <sheetFormatPr defaultRowHeight="15" x14ac:dyDescent="0.25"/>
  <cols>
    <col min="1" max="1" width="33.140625" customWidth="1"/>
    <col min="2" max="2" width="19.42578125" customWidth="1"/>
    <col min="3" max="3" width="14.140625" customWidth="1"/>
    <col min="4" max="6" width="13.28515625" bestFit="1" customWidth="1"/>
    <col min="7" max="7" width="14.42578125" bestFit="1" customWidth="1"/>
    <col min="8" max="8" width="13.5703125" bestFit="1" customWidth="1"/>
  </cols>
  <sheetData>
    <row r="1" spans="1:3" ht="18.75" x14ac:dyDescent="0.3">
      <c r="A1" s="55" t="s">
        <v>6</v>
      </c>
      <c r="B1" s="55"/>
      <c r="C1" s="55"/>
    </row>
    <row r="2" spans="1:3" ht="18.75" x14ac:dyDescent="0.3">
      <c r="A2" s="56" t="e">
        <f>#REF!</f>
        <v>#REF!</v>
      </c>
      <c r="B2" s="57"/>
      <c r="C2" s="57"/>
    </row>
    <row r="3" spans="1:3" ht="18.75" x14ac:dyDescent="0.3">
      <c r="A3" s="15"/>
    </row>
    <row r="4" spans="1:3" ht="15.75" x14ac:dyDescent="0.25">
      <c r="B4" s="54" t="e">
        <f>#REF!</f>
        <v>#REF!</v>
      </c>
      <c r="C4" s="54"/>
    </row>
    <row r="5" spans="1:3" ht="15.75" x14ac:dyDescent="0.25">
      <c r="B5" s="9" t="s">
        <v>10</v>
      </c>
      <c r="C5" s="9" t="s">
        <v>15</v>
      </c>
    </row>
    <row r="6" spans="1:3" ht="15.75" x14ac:dyDescent="0.25">
      <c r="A6" s="5" t="s">
        <v>3</v>
      </c>
      <c r="B6" s="10" t="e">
        <f>#REF!</f>
        <v>#REF!</v>
      </c>
      <c r="C6" s="13"/>
    </row>
    <row r="7" spans="1:3" ht="15.75" x14ac:dyDescent="0.25">
      <c r="A7" s="1"/>
      <c r="B7" s="7"/>
      <c r="C7" s="13"/>
    </row>
    <row r="8" spans="1:3" ht="15.75" x14ac:dyDescent="0.25">
      <c r="A8" s="3" t="s">
        <v>0</v>
      </c>
      <c r="B8" s="7"/>
      <c r="C8" s="13"/>
    </row>
    <row r="9" spans="1:3" ht="15.75" x14ac:dyDescent="0.25">
      <c r="A9" s="6" t="s">
        <v>7</v>
      </c>
      <c r="B9" s="7" t="e">
        <f>#REF!</f>
        <v>#REF!</v>
      </c>
      <c r="C9" s="13" t="s">
        <v>8</v>
      </c>
    </row>
    <row r="10" spans="1:3" ht="15.75" x14ac:dyDescent="0.25">
      <c r="A10" s="4" t="s">
        <v>13</v>
      </c>
      <c r="B10" s="7"/>
      <c r="C10" s="13"/>
    </row>
    <row r="11" spans="1:3" ht="15.75" x14ac:dyDescent="0.25">
      <c r="A11" s="2" t="s">
        <v>16</v>
      </c>
      <c r="B11" s="7" t="e">
        <f>#REF!</f>
        <v>#REF!</v>
      </c>
      <c r="C11" s="13" t="s">
        <v>9</v>
      </c>
    </row>
    <row r="12" spans="1:3" ht="15.75" x14ac:dyDescent="0.25">
      <c r="A12" s="14" t="s">
        <v>14</v>
      </c>
      <c r="B12" s="12" t="e">
        <f>SUM(B9:B11)</f>
        <v>#REF!</v>
      </c>
      <c r="C12" s="13"/>
    </row>
    <row r="13" spans="1:3" ht="15.75" x14ac:dyDescent="0.25">
      <c r="A13" s="1"/>
      <c r="B13" s="7"/>
      <c r="C13" s="13"/>
    </row>
    <row r="14" spans="1:3" ht="15.75" x14ac:dyDescent="0.25">
      <c r="A14" s="5" t="s">
        <v>1</v>
      </c>
      <c r="B14" s="7" t="e">
        <f>#REF!</f>
        <v>#REF!</v>
      </c>
      <c r="C14" s="13"/>
    </row>
    <row r="15" spans="1:3" ht="15.75" x14ac:dyDescent="0.25">
      <c r="A15" s="1"/>
      <c r="B15" s="7"/>
      <c r="C15" s="13"/>
    </row>
    <row r="16" spans="1:3" ht="16.5" thickBot="1" x14ac:dyDescent="0.3">
      <c r="A16" s="5" t="s">
        <v>2</v>
      </c>
      <c r="B16" s="11" t="e">
        <f>B6+B12+B14</f>
        <v>#REF!</v>
      </c>
      <c r="C16" s="13"/>
    </row>
    <row r="17" spans="1:3" x14ac:dyDescent="0.25">
      <c r="A17" s="1"/>
      <c r="B17" s="1"/>
      <c r="C17" s="1"/>
    </row>
    <row r="20" spans="1:3" x14ac:dyDescent="0.25">
      <c r="B20" s="8" t="e">
        <f>+B16-#REF!</f>
        <v>#REF!</v>
      </c>
    </row>
  </sheetData>
  <mergeCells count="3">
    <mergeCell ref="B4:C4"/>
    <mergeCell ref="A1:C1"/>
    <mergeCell ref="A2:C2"/>
  </mergeCells>
  <printOptions horizontalCentered="1"/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IMTFWeb</vt:lpstr>
      <vt:lpstr>Safety Maint Acct YTD</vt:lpstr>
      <vt:lpstr>IMTFWeb!Print_Area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Barfield, John</dc:creator>
  <cp:lastModifiedBy>Ward, Eric</cp:lastModifiedBy>
  <cp:lastPrinted>2019-01-16T20:06:41Z</cp:lastPrinted>
  <dcterms:created xsi:type="dcterms:W3CDTF">2017-09-13T21:39:41Z</dcterms:created>
  <dcterms:modified xsi:type="dcterms:W3CDTF">2019-01-17T21:27:17Z</dcterms:modified>
</cp:coreProperties>
</file>