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CAFR\FY24\Reporting Packages\Reporting Packages Samples for Agency Use\"/>
    </mc:Choice>
  </mc:AlternateContent>
  <xr:revisionPtr revIDLastSave="0" documentId="13_ncr:1_{8974EC97-6AEA-4FC6-8243-8B440C352155}" xr6:coauthVersionLast="47" xr6:coauthVersionMax="47" xr10:uidLastSave="{00000000-0000-0000-0000-000000000000}"/>
  <workbookProtection workbookAlgorithmName="SHA-512" workbookHashValue="zP8jY2/SyqOYqzl6zW/rXiC0yX10Htnd/B0SqhqiojiczsPWdwGaQOaeECI3Fk5Vi7ix782F5kpGdsc0RMEXKg==" workbookSaltValue="j1DCZMi4pUoporb5VmJ3jg==" workbookSpinCount="100000" lockStructure="1"/>
  <bookViews>
    <workbookView xWindow="-120" yWindow="-120" windowWidth="29040" windowHeight="15840" tabRatio="734" activeTab="3" xr2:uid="{00000000-000D-0000-FFFF-FFFF00000000}"/>
  </bookViews>
  <sheets>
    <sheet name="Instructions" sheetId="1" r:id="rId1"/>
    <sheet name="Classification Definitions" sheetId="14" r:id="rId2"/>
    <sheet name="Signature Page" sheetId="16" r:id="rId3"/>
    <sheet name="3.20.1" sheetId="8" r:id="rId4"/>
    <sheet name="3.20.2" sheetId="3" r:id="rId5"/>
    <sheet name="3.20.3" sheetId="4" r:id="rId6"/>
    <sheet name="BusA Lookup" sheetId="15" state="hidden" r:id="rId7"/>
    <sheet name="GASB 54" sheetId="13" state="hidden" r:id="rId8"/>
  </sheets>
  <externalReferences>
    <externalReference r:id="rId9"/>
  </externalReferences>
  <definedNames>
    <definedName name="_xlnm._FilterDatabase" localSheetId="3" hidden="1">'3.20.1'!$A$13:$D$17</definedName>
    <definedName name="_xlnm._FilterDatabase" localSheetId="7" hidden="1">'GASB 54'!$A$7:$U$1794</definedName>
    <definedName name="AgencyCode">'Signature Page'!#REF!</definedName>
    <definedName name="AgencyName">'Signature Page'!$E$8</definedName>
    <definedName name="DUEDATE">[1]Instructions!$D$5</definedName>
    <definedName name="Preparer">'Signature Page'!$E$15</definedName>
    <definedName name="Reviewer">'Signature Page'!$E$25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8" l="1"/>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14" i="8"/>
  <c r="H8" i="16" l="1"/>
  <c r="P347" i="13" s="1"/>
  <c r="O8" i="13"/>
  <c r="C6" i="4" l="1"/>
  <c r="P1703" i="13"/>
  <c r="P1415" i="13"/>
  <c r="P1391" i="13"/>
  <c r="P1016" i="13"/>
  <c r="P971" i="13"/>
  <c r="P475" i="13"/>
  <c r="P472" i="13"/>
  <c r="P1701" i="13"/>
  <c r="P874" i="13"/>
  <c r="P1675" i="13"/>
  <c r="P1363" i="13"/>
  <c r="P918" i="13"/>
  <c r="P422" i="13"/>
  <c r="P1651" i="13"/>
  <c r="P1338" i="13"/>
  <c r="P415" i="13"/>
  <c r="P1622" i="13"/>
  <c r="P1306" i="13"/>
  <c r="P820" i="13"/>
  <c r="P350" i="13"/>
  <c r="P1599" i="13"/>
  <c r="P1279" i="13"/>
  <c r="P774" i="13"/>
  <c r="P43" i="13"/>
  <c r="P27" i="13"/>
  <c r="P107" i="13"/>
  <c r="P175" i="13"/>
  <c r="P234" i="13"/>
  <c r="P302" i="13"/>
  <c r="P360" i="13"/>
  <c r="P424" i="13"/>
  <c r="P479" i="13"/>
  <c r="P550" i="13"/>
  <c r="P606" i="13"/>
  <c r="P670" i="13"/>
  <c r="P726" i="13"/>
  <c r="P778" i="13"/>
  <c r="P824" i="13"/>
  <c r="P875" i="13"/>
  <c r="P923" i="13"/>
  <c r="P974" i="13"/>
  <c r="P1019" i="13"/>
  <c r="P1062" i="13"/>
  <c r="P1098" i="13"/>
  <c r="P1139" i="13"/>
  <c r="P1174" i="13"/>
  <c r="P1213" i="13"/>
  <c r="P1247" i="13"/>
  <c r="P1282" i="13"/>
  <c r="P1310" i="13"/>
  <c r="P1339" i="13"/>
  <c r="P1365" i="13"/>
  <c r="P1393" i="13"/>
  <c r="P1418" i="13"/>
  <c r="P1446" i="13"/>
  <c r="P1470" i="13"/>
  <c r="P1497" i="13"/>
  <c r="P1521" i="13"/>
  <c r="P1549" i="13"/>
  <c r="P1574" i="13"/>
  <c r="P1601" i="13"/>
  <c r="P1625" i="13"/>
  <c r="P1652" i="13"/>
  <c r="P1677" i="13"/>
  <c r="P1705" i="13"/>
  <c r="P1729" i="13"/>
  <c r="P1757" i="13"/>
  <c r="P1781" i="13"/>
  <c r="P30" i="13"/>
  <c r="P110" i="13"/>
  <c r="P180" i="13"/>
  <c r="P238" i="13"/>
  <c r="P303" i="13"/>
  <c r="P362" i="13"/>
  <c r="P426" i="13"/>
  <c r="P486" i="13"/>
  <c r="P552" i="13"/>
  <c r="P607" i="13"/>
  <c r="P671" i="13"/>
  <c r="P728" i="13"/>
  <c r="P779" i="13"/>
  <c r="P826" i="13"/>
  <c r="P878" i="13"/>
  <c r="P926" i="13"/>
  <c r="P980" i="13"/>
  <c r="P1023" i="13"/>
  <c r="P1066" i="13"/>
  <c r="P1102" i="13"/>
  <c r="P1141" i="13"/>
  <c r="P1175" i="13"/>
  <c r="P1214" i="13"/>
  <c r="P1249" i="13"/>
  <c r="P1283" i="13"/>
  <c r="P1311" i="13"/>
  <c r="P1342" i="13"/>
  <c r="P1367" i="13"/>
  <c r="P1394" i="13"/>
  <c r="P1419" i="13"/>
  <c r="P1447" i="13"/>
  <c r="P1471" i="13"/>
  <c r="P1498" i="13"/>
  <c r="P1522" i="13"/>
  <c r="P1550" i="13"/>
  <c r="P1575" i="13"/>
  <c r="P1603" i="13"/>
  <c r="P1627" i="13"/>
  <c r="P1653" i="13"/>
  <c r="P1678" i="13"/>
  <c r="P1706" i="13"/>
  <c r="P1730" i="13"/>
  <c r="P1758" i="13"/>
  <c r="P1782" i="13"/>
  <c r="P31" i="13"/>
  <c r="P126" i="13"/>
  <c r="P184" i="13"/>
  <c r="P251" i="13"/>
  <c r="P308" i="13"/>
  <c r="P376" i="13"/>
  <c r="P430" i="13"/>
  <c r="P500" i="13"/>
  <c r="P554" i="13"/>
  <c r="P622" i="13"/>
  <c r="P678" i="13"/>
  <c r="P740" i="13"/>
  <c r="P782" i="13"/>
  <c r="P838" i="13"/>
  <c r="P879" i="13"/>
  <c r="P936" i="13"/>
  <c r="P982" i="13"/>
  <c r="P1035" i="13"/>
  <c r="P1069" i="13"/>
  <c r="P1109" i="13"/>
  <c r="P1142" i="13"/>
  <c r="P1182" i="13"/>
  <c r="P1215" i="13"/>
  <c r="P1255" i="13"/>
  <c r="P1285" i="13"/>
  <c r="P1317" i="13"/>
  <c r="P1343" i="13"/>
  <c r="P1374" i="13"/>
  <c r="P1397" i="13"/>
  <c r="P1425" i="13"/>
  <c r="P1448" i="13"/>
  <c r="P1477" i="13"/>
  <c r="P1499" i="13"/>
  <c r="P1529" i="13"/>
  <c r="P1551" i="13"/>
  <c r="P1580" i="13"/>
  <c r="P1604" i="13"/>
  <c r="P1633" i="13"/>
  <c r="P1655" i="13"/>
  <c r="P1685" i="13"/>
  <c r="P1707" i="13"/>
  <c r="P1736" i="13"/>
  <c r="P1759" i="13"/>
  <c r="P1787" i="13"/>
  <c r="P42" i="13"/>
  <c r="P127" i="13"/>
  <c r="P186" i="13"/>
  <c r="P255" i="13"/>
  <c r="P312" i="13"/>
  <c r="P378" i="13"/>
  <c r="P431" i="13"/>
  <c r="P504" i="13"/>
  <c r="P558" i="13"/>
  <c r="P623" i="13"/>
  <c r="P680" i="13"/>
  <c r="P742" i="13"/>
  <c r="P788" i="13"/>
  <c r="P842" i="13"/>
  <c r="P884" i="13"/>
  <c r="P938" i="13"/>
  <c r="P984" i="13"/>
  <c r="P1037" i="13"/>
  <c r="P1070" i="13"/>
  <c r="P1110" i="13"/>
  <c r="P1143" i="13"/>
  <c r="P1186" i="13"/>
  <c r="P1218" i="13"/>
  <c r="P1259" i="13"/>
  <c r="P1286" i="13"/>
  <c r="P1318" i="13"/>
  <c r="P1345" i="13"/>
  <c r="P1375" i="13"/>
  <c r="P1398" i="13"/>
  <c r="P1426" i="13"/>
  <c r="P1449" i="13"/>
  <c r="P1478" i="13"/>
  <c r="P1502" i="13"/>
  <c r="P1531" i="13"/>
  <c r="P1553" i="13"/>
  <c r="P1581" i="13"/>
  <c r="P1605" i="13"/>
  <c r="P1634" i="13"/>
  <c r="P1657" i="13"/>
  <c r="P1686" i="13"/>
  <c r="P1709" i="13"/>
  <c r="P1737" i="13"/>
  <c r="P1761" i="13"/>
  <c r="P1790" i="13"/>
  <c r="P46" i="13"/>
  <c r="P138" i="13"/>
  <c r="P196" i="13"/>
  <c r="P260" i="13"/>
  <c r="P315" i="13"/>
  <c r="P383" i="13"/>
  <c r="P442" i="13"/>
  <c r="P506" i="13"/>
  <c r="P564" i="13"/>
  <c r="P632" i="13"/>
  <c r="P687" i="13"/>
  <c r="P744" i="13"/>
  <c r="P792" i="13"/>
  <c r="P843" i="13"/>
  <c r="P890" i="13"/>
  <c r="P942" i="13"/>
  <c r="P987" i="13"/>
  <c r="P1038" i="13"/>
  <c r="P1074" i="13"/>
  <c r="P1114" i="13"/>
  <c r="P1146" i="13"/>
  <c r="P1187" i="13"/>
  <c r="P1223" i="13"/>
  <c r="P1261" i="13"/>
  <c r="P1290" i="13"/>
  <c r="P1321" i="13"/>
  <c r="P1347" i="13"/>
  <c r="P1376" i="13"/>
  <c r="P1401" i="13"/>
  <c r="P1427" i="13"/>
  <c r="P1451" i="13"/>
  <c r="P1479" i="13"/>
  <c r="P1505" i="13"/>
  <c r="P1532" i="13"/>
  <c r="P1556" i="13"/>
  <c r="P1583" i="13"/>
  <c r="P1607" i="13"/>
  <c r="P1635" i="13"/>
  <c r="P1661" i="13"/>
  <c r="P1687" i="13"/>
  <c r="P1711" i="13"/>
  <c r="P1738" i="13"/>
  <c r="P1763" i="13"/>
  <c r="P1791" i="13"/>
  <c r="P56" i="13"/>
  <c r="P139" i="13"/>
  <c r="P198" i="13"/>
  <c r="P262" i="13"/>
  <c r="P319" i="13"/>
  <c r="P388" i="13"/>
  <c r="P443" i="13"/>
  <c r="P507" i="13"/>
  <c r="P568" i="13"/>
  <c r="P634" i="13"/>
  <c r="P692" i="13"/>
  <c r="P746" i="13"/>
  <c r="P794" i="13"/>
  <c r="P846" i="13"/>
  <c r="P891" i="13"/>
  <c r="P943" i="13"/>
  <c r="P990" i="13"/>
  <c r="P1042" i="13"/>
  <c r="P1078" i="13"/>
  <c r="P1117" i="13"/>
  <c r="P1151" i="13"/>
  <c r="P1189" i="13"/>
  <c r="P1225" i="13"/>
  <c r="P1262" i="13"/>
  <c r="P1291" i="13"/>
  <c r="P1322" i="13"/>
  <c r="P1349" i="13"/>
  <c r="P1377" i="13"/>
  <c r="P1402" i="13"/>
  <c r="P1430" i="13"/>
  <c r="P1454" i="13"/>
  <c r="P1481" i="13"/>
  <c r="P1506" i="13"/>
  <c r="P1533" i="13"/>
  <c r="P1557" i="13"/>
  <c r="P1585" i="13"/>
  <c r="P1609" i="13"/>
  <c r="P1637" i="13"/>
  <c r="P1662" i="13"/>
  <c r="P1689" i="13"/>
  <c r="P1713" i="13"/>
  <c r="P1739" i="13"/>
  <c r="P1765" i="13"/>
  <c r="P1793" i="13"/>
  <c r="P74" i="13"/>
  <c r="P142" i="13"/>
  <c r="P212" i="13"/>
  <c r="P266" i="13"/>
  <c r="P334" i="13"/>
  <c r="P390" i="13"/>
  <c r="P458" i="13"/>
  <c r="P511" i="13"/>
  <c r="P582" i="13"/>
  <c r="P635" i="13"/>
  <c r="P703" i="13"/>
  <c r="P750" i="13"/>
  <c r="P806" i="13"/>
  <c r="P847" i="13"/>
  <c r="P904" i="13"/>
  <c r="P948" i="13"/>
  <c r="P1002" i="13"/>
  <c r="P1043" i="13"/>
  <c r="P1083" i="13"/>
  <c r="P1118" i="13"/>
  <c r="P1158" i="13"/>
  <c r="P1191" i="13"/>
  <c r="P1234" i="13"/>
  <c r="P1263" i="13"/>
  <c r="P1298" i="13"/>
  <c r="P1323" i="13"/>
  <c r="P1355" i="13"/>
  <c r="P1378" i="13"/>
  <c r="P1407" i="13"/>
  <c r="P1431" i="13"/>
  <c r="P1460" i="13"/>
  <c r="P1483" i="13"/>
  <c r="P1511" i="13"/>
  <c r="P1534" i="13"/>
  <c r="P1563" i="13"/>
  <c r="P1586" i="13"/>
  <c r="P1615" i="13"/>
  <c r="P1638" i="13"/>
  <c r="P1666" i="13"/>
  <c r="P1690" i="13"/>
  <c r="P1719" i="13"/>
  <c r="P1742" i="13"/>
  <c r="P1771" i="13"/>
  <c r="P1794" i="13"/>
  <c r="P222" i="13"/>
  <c r="P78" i="13"/>
  <c r="P148" i="13"/>
  <c r="P214" i="13"/>
  <c r="P267" i="13"/>
  <c r="P340" i="13"/>
  <c r="P394" i="13"/>
  <c r="P459" i="13"/>
  <c r="P516" i="13"/>
  <c r="P586" i="13"/>
  <c r="P639" i="13"/>
  <c r="P708" i="13"/>
  <c r="P751" i="13"/>
  <c r="P808" i="13"/>
  <c r="P852" i="13"/>
  <c r="P906" i="13"/>
  <c r="P952" i="13"/>
  <c r="P1006" i="13"/>
  <c r="P1045" i="13"/>
  <c r="P1085" i="13"/>
  <c r="P1119" i="13"/>
  <c r="P1162" i="13"/>
  <c r="P1193" i="13"/>
  <c r="P1235" i="13"/>
  <c r="P1265" i="13"/>
  <c r="P1299" i="13"/>
  <c r="P1326" i="13"/>
  <c r="P1358" i="13"/>
  <c r="P1379" i="13"/>
  <c r="P1409" i="13"/>
  <c r="P1433" i="13"/>
  <c r="P1461" i="13"/>
  <c r="P1484" i="13"/>
  <c r="P1513" i="13"/>
  <c r="P1535" i="13"/>
  <c r="P1565" i="13"/>
  <c r="P1589" i="13"/>
  <c r="P1617" i="13"/>
  <c r="P1639" i="13"/>
  <c r="P1667" i="13"/>
  <c r="P1691" i="13"/>
  <c r="P1721" i="13"/>
  <c r="P1743" i="13"/>
  <c r="P1772" i="13"/>
  <c r="P9" i="13"/>
  <c r="P155" i="13"/>
  <c r="P280" i="13"/>
  <c r="P404" i="13"/>
  <c r="P526" i="13"/>
  <c r="P650" i="13"/>
  <c r="P762" i="13"/>
  <c r="P859" i="13"/>
  <c r="P958" i="13"/>
  <c r="P1050" i="13"/>
  <c r="P1091" i="13"/>
  <c r="P1165" i="13"/>
  <c r="P1201" i="13"/>
  <c r="P1271" i="13"/>
  <c r="P1302" i="13"/>
  <c r="P1330" i="13"/>
  <c r="P1385" i="13"/>
  <c r="P1412" i="13"/>
  <c r="P1436" i="13"/>
  <c r="P1489" i="13"/>
  <c r="P1517" i="13"/>
  <c r="P1541" i="13"/>
  <c r="P1592" i="13"/>
  <c r="P1643" i="13"/>
  <c r="P1671" i="13"/>
  <c r="P1723" i="13"/>
  <c r="P1775" i="13"/>
  <c r="P170" i="13"/>
  <c r="P715" i="13"/>
  <c r="P872" i="13"/>
  <c r="P1014" i="13"/>
  <c r="P1093" i="13"/>
  <c r="P1166" i="13"/>
  <c r="P1241" i="13"/>
  <c r="P1305" i="13"/>
  <c r="P1337" i="13"/>
  <c r="P1413" i="13"/>
  <c r="P1465" i="13"/>
  <c r="P1494" i="13"/>
  <c r="P1546" i="13"/>
  <c r="P1598" i="13"/>
  <c r="P1650" i="13"/>
  <c r="P79" i="13"/>
  <c r="P152" i="13"/>
  <c r="P219" i="13"/>
  <c r="P278" i="13"/>
  <c r="P342" i="13"/>
  <c r="P398" i="13"/>
  <c r="P468" i="13"/>
  <c r="P523" i="13"/>
  <c r="P587" i="13"/>
  <c r="P646" i="13"/>
  <c r="P710" i="13"/>
  <c r="P760" i="13"/>
  <c r="P810" i="13"/>
  <c r="P856" i="13"/>
  <c r="P907" i="13"/>
  <c r="P955" i="13"/>
  <c r="P1007" i="13"/>
  <c r="P1049" i="13"/>
  <c r="P1090" i="13"/>
  <c r="P1122" i="13"/>
  <c r="P1163" i="13"/>
  <c r="P1199" i="13"/>
  <c r="P1237" i="13"/>
  <c r="P1267" i="13"/>
  <c r="P1301" i="13"/>
  <c r="P1329" i="13"/>
  <c r="P1359" i="13"/>
  <c r="P1383" i="13"/>
  <c r="P1411" i="13"/>
  <c r="P1435" i="13"/>
  <c r="P1462" i="13"/>
  <c r="P1487" i="13"/>
  <c r="P1514" i="13"/>
  <c r="P1538" i="13"/>
  <c r="P1566" i="13"/>
  <c r="P1591" i="13"/>
  <c r="P1618" i="13"/>
  <c r="P1642" i="13"/>
  <c r="P1670" i="13"/>
  <c r="P1694" i="13"/>
  <c r="P1722" i="13"/>
  <c r="P1747" i="13"/>
  <c r="P1773" i="13"/>
  <c r="P11" i="13"/>
  <c r="P88" i="13"/>
  <c r="P344" i="13"/>
  <c r="P470" i="13"/>
  <c r="P590" i="13"/>
  <c r="P714" i="13"/>
  <c r="P814" i="13"/>
  <c r="P910" i="13"/>
  <c r="P1012" i="13"/>
  <c r="P1126" i="13"/>
  <c r="P1239" i="13"/>
  <c r="P1361" i="13"/>
  <c r="P1463" i="13"/>
  <c r="P1567" i="13"/>
  <c r="P1619" i="13"/>
  <c r="P1695" i="13"/>
  <c r="P1748" i="13"/>
  <c r="P13" i="13"/>
  <c r="P91" i="13"/>
  <c r="P664" i="13"/>
  <c r="P772" i="13"/>
  <c r="P815" i="13"/>
  <c r="P916" i="13"/>
  <c r="P970" i="13"/>
  <c r="P1059" i="13"/>
  <c r="P1133" i="13"/>
  <c r="P1206" i="13"/>
  <c r="P1278" i="13"/>
  <c r="P1362" i="13"/>
  <c r="P1390" i="13"/>
  <c r="P1442" i="13"/>
  <c r="P1518" i="13"/>
  <c r="P1569" i="13"/>
  <c r="P1621" i="13"/>
  <c r="P1673" i="13"/>
  <c r="P1724" i="13"/>
  <c r="P1570" i="13"/>
  <c r="P1242" i="13"/>
  <c r="P718" i="13"/>
  <c r="P296" i="13"/>
  <c r="P1778" i="13"/>
  <c r="P1547" i="13"/>
  <c r="P1210" i="13"/>
  <c r="P667" i="13"/>
  <c r="P294" i="13"/>
  <c r="P1777" i="13"/>
  <c r="P1519" i="13"/>
  <c r="P1167" i="13"/>
  <c r="P598" i="13"/>
  <c r="P230" i="13"/>
  <c r="P1754" i="13"/>
  <c r="P1495" i="13"/>
  <c r="P1138" i="13"/>
  <c r="P596" i="13"/>
  <c r="P223" i="13"/>
  <c r="P1753" i="13"/>
  <c r="P1466" i="13"/>
  <c r="P1095" i="13"/>
  <c r="P542" i="13"/>
  <c r="P174" i="13"/>
  <c r="P1725" i="13"/>
  <c r="P1445" i="13"/>
  <c r="P1061" i="13"/>
  <c r="P539" i="13"/>
  <c r="P94" i="13"/>
  <c r="P1786" i="13"/>
  <c r="P1769" i="13"/>
  <c r="P1751" i="13"/>
  <c r="P1735" i="13"/>
  <c r="P1718" i="13"/>
  <c r="P1700" i="13"/>
  <c r="P1682" i="13"/>
  <c r="P1665" i="13"/>
  <c r="P1649" i="13"/>
  <c r="P1631" i="13"/>
  <c r="P1614" i="13"/>
  <c r="P1595" i="13"/>
  <c r="P1579" i="13"/>
  <c r="P1562" i="13"/>
  <c r="P1545" i="13"/>
  <c r="P1527" i="13"/>
  <c r="P1509" i="13"/>
  <c r="P1493" i="13"/>
  <c r="P1475" i="13"/>
  <c r="P1459" i="13"/>
  <c r="P1441" i="13"/>
  <c r="P1423" i="13"/>
  <c r="P1406" i="13"/>
  <c r="P1389" i="13"/>
  <c r="P1373" i="13"/>
  <c r="P1354" i="13"/>
  <c r="P1334" i="13"/>
  <c r="P1315" i="13"/>
  <c r="P1297" i="13"/>
  <c r="P1277" i="13"/>
  <c r="P1254" i="13"/>
  <c r="P1229" i="13"/>
  <c r="P1205" i="13"/>
  <c r="P1181" i="13"/>
  <c r="P1157" i="13"/>
  <c r="P1131" i="13"/>
  <c r="P1106" i="13"/>
  <c r="P1082" i="13"/>
  <c r="P1058" i="13"/>
  <c r="P1034" i="13"/>
  <c r="P1000" i="13"/>
  <c r="P966" i="13"/>
  <c r="P934" i="13"/>
  <c r="P902" i="13"/>
  <c r="P870" i="13"/>
  <c r="P836" i="13"/>
  <c r="P799" i="13"/>
  <c r="P767" i="13"/>
  <c r="P735" i="13"/>
  <c r="P699" i="13"/>
  <c r="P662" i="13"/>
  <c r="P618" i="13"/>
  <c r="P580" i="13"/>
  <c r="P536" i="13"/>
  <c r="P495" i="13"/>
  <c r="P454" i="13"/>
  <c r="P414" i="13"/>
  <c r="P372" i="13"/>
  <c r="P331" i="13"/>
  <c r="P287" i="13"/>
  <c r="P250" i="13"/>
  <c r="P206" i="13"/>
  <c r="P168" i="13"/>
  <c r="P122" i="13"/>
  <c r="P72" i="13"/>
  <c r="P8" i="13"/>
  <c r="P1785" i="13"/>
  <c r="P1767" i="13"/>
  <c r="P1750" i="13"/>
  <c r="P1734" i="13"/>
  <c r="P1715" i="13"/>
  <c r="P1699" i="13"/>
  <c r="P1681" i="13"/>
  <c r="P1664" i="13"/>
  <c r="P1647" i="13"/>
  <c r="P1629" i="13"/>
  <c r="P1613" i="13"/>
  <c r="P1594" i="13"/>
  <c r="P1578" i="13"/>
  <c r="P1561" i="13"/>
  <c r="P1543" i="13"/>
  <c r="P1526" i="13"/>
  <c r="P1508" i="13"/>
  <c r="P1491" i="13"/>
  <c r="P1474" i="13"/>
  <c r="P1457" i="13"/>
  <c r="P1439" i="13"/>
  <c r="P1422" i="13"/>
  <c r="P1405" i="13"/>
  <c r="P1388" i="13"/>
  <c r="P1370" i="13"/>
  <c r="P1353" i="13"/>
  <c r="P1333" i="13"/>
  <c r="P1314" i="13"/>
  <c r="P1295" i="13"/>
  <c r="P1274" i="13"/>
  <c r="P1253" i="13"/>
  <c r="P1227" i="13"/>
  <c r="P1203" i="13"/>
  <c r="P1179" i="13"/>
  <c r="P1154" i="13"/>
  <c r="P1130" i="13"/>
  <c r="P1105" i="13"/>
  <c r="P1081" i="13"/>
  <c r="P1057" i="13"/>
  <c r="P1030" i="13"/>
  <c r="P998" i="13"/>
  <c r="P964" i="13"/>
  <c r="P932" i="13"/>
  <c r="P900" i="13"/>
  <c r="P863" i="13"/>
  <c r="P831" i="13"/>
  <c r="P798" i="13"/>
  <c r="P766" i="13"/>
  <c r="P734" i="13"/>
  <c r="P698" i="13"/>
  <c r="P660" i="13"/>
  <c r="P616" i="13"/>
  <c r="P575" i="13"/>
  <c r="P534" i="13"/>
  <c r="P494" i="13"/>
  <c r="P452" i="13"/>
  <c r="P411" i="13"/>
  <c r="P367" i="13"/>
  <c r="P330" i="13"/>
  <c r="P286" i="13"/>
  <c r="P248" i="13"/>
  <c r="P203" i="13"/>
  <c r="P166" i="13"/>
  <c r="P120" i="13"/>
  <c r="P63" i="13"/>
  <c r="P15" i="13"/>
  <c r="P1783" i="13"/>
  <c r="P1766" i="13"/>
  <c r="P1749" i="13"/>
  <c r="P1733" i="13"/>
  <c r="P1714" i="13"/>
  <c r="P1697" i="13"/>
  <c r="P1679" i="13"/>
  <c r="P1663" i="13"/>
  <c r="P1646" i="13"/>
  <c r="P1628" i="13"/>
  <c r="P1610" i="13"/>
  <c r="P1593" i="13"/>
  <c r="P1577" i="13"/>
  <c r="P1559" i="13"/>
  <c r="P1542" i="13"/>
  <c r="P1523" i="13"/>
  <c r="P1507" i="13"/>
  <c r="P1490" i="13"/>
  <c r="P1473" i="13"/>
  <c r="P1455" i="13"/>
  <c r="P1437" i="13"/>
  <c r="P1421" i="13"/>
  <c r="P1403" i="13"/>
  <c r="P1387" i="13"/>
  <c r="P1369" i="13"/>
  <c r="P1350" i="13"/>
  <c r="P1331" i="13"/>
  <c r="P1313" i="13"/>
  <c r="P1294" i="13"/>
  <c r="P1273" i="13"/>
  <c r="P1250" i="13"/>
  <c r="P1226" i="13"/>
  <c r="P1202" i="13"/>
  <c r="P1178" i="13"/>
  <c r="P1153" i="13"/>
  <c r="P1127" i="13"/>
  <c r="P1103" i="13"/>
  <c r="P1079" i="13"/>
  <c r="P1055" i="13"/>
  <c r="P1028" i="13"/>
  <c r="P991" i="13"/>
  <c r="P959" i="13"/>
  <c r="P927" i="13"/>
  <c r="P895" i="13"/>
  <c r="P862" i="13"/>
  <c r="P827" i="13"/>
  <c r="P795" i="13"/>
  <c r="P763" i="13"/>
  <c r="P731" i="13"/>
  <c r="P696" i="13"/>
  <c r="P651" i="13"/>
  <c r="P614" i="13"/>
  <c r="P570" i="13"/>
  <c r="P532" i="13"/>
  <c r="P488" i="13"/>
  <c r="P447" i="13"/>
  <c r="P406" i="13"/>
  <c r="P366" i="13"/>
  <c r="P324" i="13"/>
  <c r="P283" i="13"/>
  <c r="P239" i="13"/>
  <c r="P202" i="13"/>
  <c r="P158" i="13"/>
  <c r="P118" i="13"/>
  <c r="P58" i="13"/>
  <c r="P10" i="13"/>
  <c r="P1779" i="13"/>
  <c r="P1762" i="13"/>
  <c r="P1745" i="13"/>
  <c r="P1727" i="13"/>
  <c r="P1710" i="13"/>
  <c r="P1693" i="13"/>
  <c r="P1676" i="13"/>
  <c r="P1658" i="13"/>
  <c r="P1641" i="13"/>
  <c r="P1623" i="13"/>
  <c r="P1606" i="13"/>
  <c r="P1590" i="13"/>
  <c r="P1571" i="13"/>
  <c r="P1555" i="13"/>
  <c r="P1537" i="13"/>
  <c r="P1520" i="13"/>
  <c r="P1503" i="13"/>
  <c r="P1485" i="13"/>
  <c r="P1469" i="13"/>
  <c r="P1450" i="13"/>
  <c r="P1434" i="13"/>
  <c r="P1417" i="13"/>
  <c r="P1399" i="13"/>
  <c r="P1382" i="13"/>
  <c r="P1364" i="13"/>
  <c r="P1346" i="13"/>
  <c r="P1327" i="13"/>
  <c r="P1307" i="13"/>
  <c r="P1289" i="13"/>
  <c r="P1266" i="13"/>
  <c r="P1246" i="13"/>
  <c r="P1222" i="13"/>
  <c r="P1194" i="13"/>
  <c r="P1170" i="13"/>
  <c r="P1145" i="13"/>
  <c r="P1121" i="13"/>
  <c r="P1097" i="13"/>
  <c r="P1071" i="13"/>
  <c r="P1047" i="13"/>
  <c r="P1018" i="13"/>
  <c r="P986" i="13"/>
  <c r="P954" i="13"/>
  <c r="P920" i="13"/>
  <c r="P888" i="13"/>
  <c r="P854" i="13"/>
  <c r="P822" i="13"/>
  <c r="P790" i="13"/>
  <c r="P756" i="13"/>
  <c r="P724" i="13"/>
  <c r="P686" i="13"/>
  <c r="P644" i="13"/>
  <c r="P603" i="13"/>
  <c r="P559" i="13"/>
  <c r="P522" i="13"/>
  <c r="P478" i="13"/>
  <c r="P440" i="13"/>
  <c r="P395" i="13"/>
  <c r="P358" i="13"/>
  <c r="P314" i="13"/>
  <c r="P276" i="13"/>
  <c r="P232" i="13"/>
  <c r="P191" i="13"/>
  <c r="P150" i="13"/>
  <c r="P106" i="13"/>
  <c r="P17" i="13"/>
  <c r="P29" i="13"/>
  <c r="P41" i="13"/>
  <c r="P53" i="13"/>
  <c r="P65" i="13"/>
  <c r="P77" i="13"/>
  <c r="P89" i="13"/>
  <c r="P101" i="13"/>
  <c r="P113" i="13"/>
  <c r="P125" i="13"/>
  <c r="P137" i="13"/>
  <c r="P149" i="13"/>
  <c r="P161" i="13"/>
  <c r="P173" i="13"/>
  <c r="P185" i="13"/>
  <c r="P197" i="13"/>
  <c r="P209" i="13"/>
  <c r="P221" i="13"/>
  <c r="P233" i="13"/>
  <c r="P245" i="13"/>
  <c r="P257" i="13"/>
  <c r="P269" i="13"/>
  <c r="P281" i="13"/>
  <c r="P293" i="13"/>
  <c r="P305" i="13"/>
  <c r="P317" i="13"/>
  <c r="P329" i="13"/>
  <c r="P341" i="13"/>
  <c r="P353" i="13"/>
  <c r="P365" i="13"/>
  <c r="P377" i="13"/>
  <c r="P389" i="13"/>
  <c r="P401" i="13"/>
  <c r="P413" i="13"/>
  <c r="P425" i="13"/>
  <c r="P437" i="13"/>
  <c r="P449" i="13"/>
  <c r="P461" i="13"/>
  <c r="P473" i="13"/>
  <c r="P485" i="13"/>
  <c r="P497" i="13"/>
  <c r="P509" i="13"/>
  <c r="P521" i="13"/>
  <c r="P533" i="13"/>
  <c r="P545" i="13"/>
  <c r="P557" i="13"/>
  <c r="P569" i="13"/>
  <c r="P581" i="13"/>
  <c r="P593" i="13"/>
  <c r="P605" i="13"/>
  <c r="P617" i="13"/>
  <c r="P629" i="13"/>
  <c r="P641" i="13"/>
  <c r="P653" i="13"/>
  <c r="P665" i="13"/>
  <c r="P677" i="13"/>
  <c r="P689" i="13"/>
  <c r="P701" i="13"/>
  <c r="P713" i="13"/>
  <c r="P725" i="13"/>
  <c r="P737" i="13"/>
  <c r="P749" i="13"/>
  <c r="P761" i="13"/>
  <c r="P773" i="13"/>
  <c r="P785" i="13"/>
  <c r="P797" i="13"/>
  <c r="P809" i="13"/>
  <c r="P821" i="13"/>
  <c r="P833" i="13"/>
  <c r="P845" i="13"/>
  <c r="P857" i="13"/>
  <c r="P869" i="13"/>
  <c r="P881" i="13"/>
  <c r="P893" i="13"/>
  <c r="P905" i="13"/>
  <c r="P917" i="13"/>
  <c r="P929" i="13"/>
  <c r="P941" i="13"/>
  <c r="P953" i="13"/>
  <c r="P965" i="13"/>
  <c r="P977" i="13"/>
  <c r="P989" i="13"/>
  <c r="P1001" i="13"/>
  <c r="P1013" i="13"/>
  <c r="P1025" i="13"/>
  <c r="P21" i="13"/>
  <c r="P33" i="13"/>
  <c r="P45" i="13"/>
  <c r="P57" i="13"/>
  <c r="P69" i="13"/>
  <c r="P81" i="13"/>
  <c r="P93" i="13"/>
  <c r="P105" i="13"/>
  <c r="P117" i="13"/>
  <c r="P129" i="13"/>
  <c r="P141" i="13"/>
  <c r="P153" i="13"/>
  <c r="P165" i="13"/>
  <c r="P177" i="13"/>
  <c r="P189" i="13"/>
  <c r="P201" i="13"/>
  <c r="P213" i="13"/>
  <c r="P225" i="13"/>
  <c r="P237" i="13"/>
  <c r="P249" i="13"/>
  <c r="P261" i="13"/>
  <c r="P273" i="13"/>
  <c r="P285" i="13"/>
  <c r="P297" i="13"/>
  <c r="P309" i="13"/>
  <c r="P321" i="13"/>
  <c r="P333" i="13"/>
  <c r="P345" i="13"/>
  <c r="P357" i="13"/>
  <c r="P369" i="13"/>
  <c r="P381" i="13"/>
  <c r="P393" i="13"/>
  <c r="P405" i="13"/>
  <c r="P417" i="13"/>
  <c r="P429" i="13"/>
  <c r="P441" i="13"/>
  <c r="P453" i="13"/>
  <c r="P465" i="13"/>
  <c r="P477" i="13"/>
  <c r="P489" i="13"/>
  <c r="P501" i="13"/>
  <c r="P513" i="13"/>
  <c r="P525" i="13"/>
  <c r="P537" i="13"/>
  <c r="P549" i="13"/>
  <c r="P561" i="13"/>
  <c r="P573" i="13"/>
  <c r="P585" i="13"/>
  <c r="P597" i="13"/>
  <c r="P609" i="13"/>
  <c r="P621" i="13"/>
  <c r="P633" i="13"/>
  <c r="P645" i="13"/>
  <c r="P657" i="13"/>
  <c r="P669" i="13"/>
  <c r="P681" i="13"/>
  <c r="P693" i="13"/>
  <c r="P705" i="13"/>
  <c r="P717" i="13"/>
  <c r="P729" i="13"/>
  <c r="P741" i="13"/>
  <c r="P753" i="13"/>
  <c r="P765" i="13"/>
  <c r="P777" i="13"/>
  <c r="P789" i="13"/>
  <c r="P801" i="13"/>
  <c r="P813" i="13"/>
  <c r="P825" i="13"/>
  <c r="P837" i="13"/>
  <c r="P849" i="13"/>
  <c r="P861" i="13"/>
  <c r="P873" i="13"/>
  <c r="P885" i="13"/>
  <c r="P897" i="13"/>
  <c r="P909" i="13"/>
  <c r="P921" i="13"/>
  <c r="P933" i="13"/>
  <c r="P945" i="13"/>
  <c r="P957" i="13"/>
  <c r="P969" i="13"/>
  <c r="P981" i="13"/>
  <c r="P993" i="13"/>
  <c r="P1005" i="13"/>
  <c r="P1017" i="13"/>
  <c r="P1029" i="13"/>
  <c r="P25" i="13"/>
  <c r="P37" i="13"/>
  <c r="P49" i="13"/>
  <c r="P61" i="13"/>
  <c r="P73" i="13"/>
  <c r="P85" i="13"/>
  <c r="P97" i="13"/>
  <c r="P109" i="13"/>
  <c r="P121" i="13"/>
  <c r="P133" i="13"/>
  <c r="P145" i="13"/>
  <c r="P157" i="13"/>
  <c r="P169" i="13"/>
  <c r="P181" i="13"/>
  <c r="P193" i="13"/>
  <c r="P205" i="13"/>
  <c r="P217" i="13"/>
  <c r="P229" i="13"/>
  <c r="P241" i="13"/>
  <c r="P253" i="13"/>
  <c r="P265" i="13"/>
  <c r="P277" i="13"/>
  <c r="P289" i="13"/>
  <c r="P301" i="13"/>
  <c r="P313" i="13"/>
  <c r="P325" i="13"/>
  <c r="P337" i="13"/>
  <c r="P349" i="13"/>
  <c r="P361" i="13"/>
  <c r="P373" i="13"/>
  <c r="P385" i="13"/>
  <c r="P397" i="13"/>
  <c r="P409" i="13"/>
  <c r="P421" i="13"/>
  <c r="P433" i="13"/>
  <c r="P445" i="13"/>
  <c r="P457" i="13"/>
  <c r="P469" i="13"/>
  <c r="P481" i="13"/>
  <c r="P493" i="13"/>
  <c r="P505" i="13"/>
  <c r="P517" i="13"/>
  <c r="P529" i="13"/>
  <c r="P541" i="13"/>
  <c r="P553" i="13"/>
  <c r="P565" i="13"/>
  <c r="P577" i="13"/>
  <c r="P589" i="13"/>
  <c r="P601" i="13"/>
  <c r="P613" i="13"/>
  <c r="P625" i="13"/>
  <c r="P637" i="13"/>
  <c r="P649" i="13"/>
  <c r="P661" i="13"/>
  <c r="P673" i="13"/>
  <c r="P685" i="13"/>
  <c r="P697" i="13"/>
  <c r="P709" i="13"/>
  <c r="P721" i="13"/>
  <c r="P733" i="13"/>
  <c r="P745" i="13"/>
  <c r="P757" i="13"/>
  <c r="P769" i="13"/>
  <c r="P781" i="13"/>
  <c r="P793" i="13"/>
  <c r="P805" i="13"/>
  <c r="P817" i="13"/>
  <c r="P829" i="13"/>
  <c r="P841" i="13"/>
  <c r="P853" i="13"/>
  <c r="P865" i="13"/>
  <c r="P877" i="13"/>
  <c r="P889" i="13"/>
  <c r="P901" i="13"/>
  <c r="P913" i="13"/>
  <c r="P925" i="13"/>
  <c r="P937" i="13"/>
  <c r="P949" i="13"/>
  <c r="P961" i="13"/>
  <c r="P973" i="13"/>
  <c r="P985" i="13"/>
  <c r="P997" i="13"/>
  <c r="P1009" i="13"/>
  <c r="P1021" i="13"/>
  <c r="P1033" i="13"/>
  <c r="P16" i="13"/>
  <c r="P32" i="13"/>
  <c r="P48" i="13"/>
  <c r="P64" i="13"/>
  <c r="P80" i="13"/>
  <c r="P96" i="13"/>
  <c r="P112" i="13"/>
  <c r="P128" i="13"/>
  <c r="P144" i="13"/>
  <c r="P160" i="13"/>
  <c r="P176" i="13"/>
  <c r="P192" i="13"/>
  <c r="P208" i="13"/>
  <c r="P224" i="13"/>
  <c r="P240" i="13"/>
  <c r="P256" i="13"/>
  <c r="P272" i="13"/>
  <c r="P288" i="13"/>
  <c r="P304" i="13"/>
  <c r="P320" i="13"/>
  <c r="P336" i="13"/>
  <c r="P352" i="13"/>
  <c r="P368" i="13"/>
  <c r="P384" i="13"/>
  <c r="P400" i="13"/>
  <c r="P416" i="13"/>
  <c r="P432" i="13"/>
  <c r="P448" i="13"/>
  <c r="P464" i="13"/>
  <c r="P480" i="13"/>
  <c r="P496" i="13"/>
  <c r="P512" i="13"/>
  <c r="P528" i="13"/>
  <c r="P544" i="13"/>
  <c r="P560" i="13"/>
  <c r="P576" i="13"/>
  <c r="P592" i="13"/>
  <c r="P608" i="13"/>
  <c r="P624" i="13"/>
  <c r="P640" i="13"/>
  <c r="P656" i="13"/>
  <c r="P672" i="13"/>
  <c r="P688" i="13"/>
  <c r="P704" i="13"/>
  <c r="P720" i="13"/>
  <c r="P736" i="13"/>
  <c r="P752" i="13"/>
  <c r="P768" i="13"/>
  <c r="P784" i="13"/>
  <c r="P800" i="13"/>
  <c r="P816" i="13"/>
  <c r="P832" i="13"/>
  <c r="P848" i="13"/>
  <c r="P864" i="13"/>
  <c r="P880" i="13"/>
  <c r="P896" i="13"/>
  <c r="P912" i="13"/>
  <c r="P928" i="13"/>
  <c r="P944" i="13"/>
  <c r="P960" i="13"/>
  <c r="P976" i="13"/>
  <c r="P992" i="13"/>
  <c r="P1008" i="13"/>
  <c r="P1024" i="13"/>
  <c r="P1039" i="13"/>
  <c r="P1051" i="13"/>
  <c r="P1063" i="13"/>
  <c r="P1075" i="13"/>
  <c r="P1087" i="13"/>
  <c r="P1099" i="13"/>
  <c r="P1111" i="13"/>
  <c r="P1123" i="13"/>
  <c r="P1135" i="13"/>
  <c r="P1147" i="13"/>
  <c r="P1159" i="13"/>
  <c r="P1171" i="13"/>
  <c r="P1183" i="13"/>
  <c r="P1195" i="13"/>
  <c r="P1207" i="13"/>
  <c r="P1219" i="13"/>
  <c r="P1231" i="13"/>
  <c r="P1243" i="13"/>
  <c r="P18" i="13"/>
  <c r="P34" i="13"/>
  <c r="P50" i="13"/>
  <c r="P66" i="13"/>
  <c r="P82" i="13"/>
  <c r="P98" i="13"/>
  <c r="P114" i="13"/>
  <c r="P130" i="13"/>
  <c r="P146" i="13"/>
  <c r="P162" i="13"/>
  <c r="P178" i="13"/>
  <c r="P194" i="13"/>
  <c r="P210" i="13"/>
  <c r="P226" i="13"/>
  <c r="P242" i="13"/>
  <c r="P258" i="13"/>
  <c r="P274" i="13"/>
  <c r="P290" i="13"/>
  <c r="P306" i="13"/>
  <c r="P322" i="13"/>
  <c r="P338" i="13"/>
  <c r="P354" i="13"/>
  <c r="P370" i="13"/>
  <c r="P386" i="13"/>
  <c r="P402" i="13"/>
  <c r="P418" i="13"/>
  <c r="P434" i="13"/>
  <c r="P450" i="13"/>
  <c r="P466" i="13"/>
  <c r="P482" i="13"/>
  <c r="P498" i="13"/>
  <c r="P514" i="13"/>
  <c r="P530" i="13"/>
  <c r="P546" i="13"/>
  <c r="P562" i="13"/>
  <c r="P578" i="13"/>
  <c r="P594" i="13"/>
  <c r="P610" i="13"/>
  <c r="P626" i="13"/>
  <c r="P642" i="13"/>
  <c r="P658" i="13"/>
  <c r="P674" i="13"/>
  <c r="P690" i="13"/>
  <c r="P706" i="13"/>
  <c r="P722" i="13"/>
  <c r="P738" i="13"/>
  <c r="P754" i="13"/>
  <c r="P770" i="13"/>
  <c r="P786" i="13"/>
  <c r="P802" i="13"/>
  <c r="P818" i="13"/>
  <c r="P834" i="13"/>
  <c r="P850" i="13"/>
  <c r="P866" i="13"/>
  <c r="P882" i="13"/>
  <c r="P898" i="13"/>
  <c r="P914" i="13"/>
  <c r="P930" i="13"/>
  <c r="P946" i="13"/>
  <c r="P962" i="13"/>
  <c r="P978" i="13"/>
  <c r="P994" i="13"/>
  <c r="P1010" i="13"/>
  <c r="P1026" i="13"/>
  <c r="P1040" i="13"/>
  <c r="P1052" i="13"/>
  <c r="P1064" i="13"/>
  <c r="P1076" i="13"/>
  <c r="P1088" i="13"/>
  <c r="P1100" i="13"/>
  <c r="P1112" i="13"/>
  <c r="P1124" i="13"/>
  <c r="P1136" i="13"/>
  <c r="P1148" i="13"/>
  <c r="P1160" i="13"/>
  <c r="P1172" i="13"/>
  <c r="P1184" i="13"/>
  <c r="P1196" i="13"/>
  <c r="P1208" i="13"/>
  <c r="P1220" i="13"/>
  <c r="P1232" i="13"/>
  <c r="P1244" i="13"/>
  <c r="P1256" i="13"/>
  <c r="P1268" i="13"/>
  <c r="P1280" i="13"/>
  <c r="P1292" i="13"/>
  <c r="P1304" i="13"/>
  <c r="P1316" i="13"/>
  <c r="P1328" i="13"/>
  <c r="P1340" i="13"/>
  <c r="P1352" i="13"/>
  <c r="P19" i="13"/>
  <c r="P35" i="13"/>
  <c r="P51" i="13"/>
  <c r="P67" i="13"/>
  <c r="P83" i="13"/>
  <c r="P99" i="13"/>
  <c r="P115" i="13"/>
  <c r="P131" i="13"/>
  <c r="P147" i="13"/>
  <c r="P163" i="13"/>
  <c r="P179" i="13"/>
  <c r="P195" i="13"/>
  <c r="P211" i="13"/>
  <c r="P227" i="13"/>
  <c r="P243" i="13"/>
  <c r="P259" i="13"/>
  <c r="P275" i="13"/>
  <c r="P291" i="13"/>
  <c r="P307" i="13"/>
  <c r="P323" i="13"/>
  <c r="P339" i="13"/>
  <c r="P355" i="13"/>
  <c r="P371" i="13"/>
  <c r="P387" i="13"/>
  <c r="P403" i="13"/>
  <c r="P419" i="13"/>
  <c r="P435" i="13"/>
  <c r="P451" i="13"/>
  <c r="P467" i="13"/>
  <c r="P483" i="13"/>
  <c r="P499" i="13"/>
  <c r="P515" i="13"/>
  <c r="P531" i="13"/>
  <c r="P547" i="13"/>
  <c r="P563" i="13"/>
  <c r="P579" i="13"/>
  <c r="P595" i="13"/>
  <c r="P611" i="13"/>
  <c r="P627" i="13"/>
  <c r="P643" i="13"/>
  <c r="P659" i="13"/>
  <c r="P675" i="13"/>
  <c r="P691" i="13"/>
  <c r="P707" i="13"/>
  <c r="P723" i="13"/>
  <c r="P739" i="13"/>
  <c r="P755" i="13"/>
  <c r="P771" i="13"/>
  <c r="P787" i="13"/>
  <c r="P803" i="13"/>
  <c r="P819" i="13"/>
  <c r="P835" i="13"/>
  <c r="P851" i="13"/>
  <c r="P867" i="13"/>
  <c r="P883" i="13"/>
  <c r="P899" i="13"/>
  <c r="P915" i="13"/>
  <c r="P931" i="13"/>
  <c r="P947" i="13"/>
  <c r="P963" i="13"/>
  <c r="P979" i="13"/>
  <c r="P995" i="13"/>
  <c r="P1011" i="13"/>
  <c r="P1027" i="13"/>
  <c r="P1041" i="13"/>
  <c r="P1053" i="13"/>
  <c r="P1065" i="13"/>
  <c r="P1077" i="13"/>
  <c r="P1089" i="13"/>
  <c r="P1101" i="13"/>
  <c r="P1113" i="13"/>
  <c r="P1125" i="13"/>
  <c r="P1137" i="13"/>
  <c r="P1149" i="13"/>
  <c r="P1161" i="13"/>
  <c r="P1173" i="13"/>
  <c r="P1185" i="13"/>
  <c r="P1197" i="13"/>
  <c r="P1209" i="13"/>
  <c r="P1221" i="13"/>
  <c r="P1233" i="13"/>
  <c r="P1245" i="13"/>
  <c r="P1257" i="13"/>
  <c r="P1269" i="13"/>
  <c r="P1281" i="13"/>
  <c r="P20" i="13"/>
  <c r="P36" i="13"/>
  <c r="P52" i="13"/>
  <c r="P68" i="13"/>
  <c r="P84" i="13"/>
  <c r="P100" i="13"/>
  <c r="P116" i="13"/>
  <c r="P132" i="13"/>
  <c r="P22" i="13"/>
  <c r="P38" i="13"/>
  <c r="P54" i="13"/>
  <c r="P70" i="13"/>
  <c r="P86" i="13"/>
  <c r="P102" i="13"/>
  <c r="P23" i="13"/>
  <c r="P39" i="13"/>
  <c r="P55" i="13"/>
  <c r="P71" i="13"/>
  <c r="P87" i="13"/>
  <c r="P103" i="13"/>
  <c r="P119" i="13"/>
  <c r="P135" i="13"/>
  <c r="P151" i="13"/>
  <c r="P167" i="13"/>
  <c r="P183" i="13"/>
  <c r="P199" i="13"/>
  <c r="P215" i="13"/>
  <c r="P231" i="13"/>
  <c r="P247" i="13"/>
  <c r="P263" i="13"/>
  <c r="P279" i="13"/>
  <c r="P295" i="13"/>
  <c r="P311" i="13"/>
  <c r="P327" i="13"/>
  <c r="P343" i="13"/>
  <c r="P359" i="13"/>
  <c r="P375" i="13"/>
  <c r="P391" i="13"/>
  <c r="P407" i="13"/>
  <c r="P423" i="13"/>
  <c r="P439" i="13"/>
  <c r="P455" i="13"/>
  <c r="P471" i="13"/>
  <c r="P487" i="13"/>
  <c r="P503" i="13"/>
  <c r="P519" i="13"/>
  <c r="P535" i="13"/>
  <c r="P551" i="13"/>
  <c r="P567" i="13"/>
  <c r="P583" i="13"/>
  <c r="P599" i="13"/>
  <c r="P615" i="13"/>
  <c r="P631" i="13"/>
  <c r="P647" i="13"/>
  <c r="P663" i="13"/>
  <c r="P679" i="13"/>
  <c r="P695" i="13"/>
  <c r="P711" i="13"/>
  <c r="P727" i="13"/>
  <c r="P743" i="13"/>
  <c r="P759" i="13"/>
  <c r="P775" i="13"/>
  <c r="P791" i="13"/>
  <c r="P807" i="13"/>
  <c r="P823" i="13"/>
  <c r="P839" i="13"/>
  <c r="P855" i="13"/>
  <c r="P871" i="13"/>
  <c r="P887" i="13"/>
  <c r="P903" i="13"/>
  <c r="P919" i="13"/>
  <c r="P935" i="13"/>
  <c r="P951" i="13"/>
  <c r="P967" i="13"/>
  <c r="P983" i="13"/>
  <c r="P999" i="13"/>
  <c r="P1015" i="13"/>
  <c r="P1031" i="13"/>
  <c r="P1044" i="13"/>
  <c r="P1056" i="13"/>
  <c r="P1068" i="13"/>
  <c r="P1080" i="13"/>
  <c r="P1092" i="13"/>
  <c r="P1104" i="13"/>
  <c r="P1116" i="13"/>
  <c r="P1128" i="13"/>
  <c r="P1140" i="13"/>
  <c r="P1152" i="13"/>
  <c r="P1164" i="13"/>
  <c r="P1176" i="13"/>
  <c r="P1188" i="13"/>
  <c r="P1200" i="13"/>
  <c r="P1212" i="13"/>
  <c r="P1224" i="13"/>
  <c r="P1236" i="13"/>
  <c r="P1248" i="13"/>
  <c r="P1260" i="13"/>
  <c r="P1272" i="13"/>
  <c r="P1284" i="13"/>
  <c r="P1296" i="13"/>
  <c r="P1308" i="13"/>
  <c r="P1320" i="13"/>
  <c r="P1332" i="13"/>
  <c r="P1344" i="13"/>
  <c r="P1356" i="13"/>
  <c r="P1368" i="13"/>
  <c r="P1380" i="13"/>
  <c r="P1392" i="13"/>
  <c r="P1404" i="13"/>
  <c r="P1416" i="13"/>
  <c r="P1428" i="13"/>
  <c r="P1440" i="13"/>
  <c r="P1452" i="13"/>
  <c r="P1464" i="13"/>
  <c r="P1476" i="13"/>
  <c r="P1488" i="13"/>
  <c r="P1500" i="13"/>
  <c r="P1512" i="13"/>
  <c r="P1524" i="13"/>
  <c r="P1536" i="13"/>
  <c r="P1548" i="13"/>
  <c r="P1560" i="13"/>
  <c r="P1572" i="13"/>
  <c r="P1584" i="13"/>
  <c r="P1596" i="13"/>
  <c r="P1608" i="13"/>
  <c r="P1620" i="13"/>
  <c r="P1632" i="13"/>
  <c r="P1644" i="13"/>
  <c r="P1656" i="13"/>
  <c r="P1668" i="13"/>
  <c r="P1680" i="13"/>
  <c r="P1692" i="13"/>
  <c r="P1704" i="13"/>
  <c r="P1716" i="13"/>
  <c r="P1728" i="13"/>
  <c r="P1740" i="13"/>
  <c r="P1752" i="13"/>
  <c r="P1764" i="13"/>
  <c r="P1776" i="13"/>
  <c r="P1788" i="13"/>
  <c r="P14" i="13"/>
  <c r="P28" i="13"/>
  <c r="P44" i="13"/>
  <c r="P60" i="13"/>
  <c r="P76" i="13"/>
  <c r="P92" i="13"/>
  <c r="P108" i="13"/>
  <c r="P124" i="13"/>
  <c r="P140" i="13"/>
  <c r="P156" i="13"/>
  <c r="P172" i="13"/>
  <c r="P188" i="13"/>
  <c r="P204" i="13"/>
  <c r="P220" i="13"/>
  <c r="P236" i="13"/>
  <c r="P252" i="13"/>
  <c r="P268" i="13"/>
  <c r="P284" i="13"/>
  <c r="P300" i="13"/>
  <c r="P316" i="13"/>
  <c r="P332" i="13"/>
  <c r="P348" i="13"/>
  <c r="P364" i="13"/>
  <c r="P380" i="13"/>
  <c r="P396" i="13"/>
  <c r="P412" i="13"/>
  <c r="P428" i="13"/>
  <c r="P444" i="13"/>
  <c r="P460" i="13"/>
  <c r="P476" i="13"/>
  <c r="P492" i="13"/>
  <c r="P508" i="13"/>
  <c r="P524" i="13"/>
  <c r="P540" i="13"/>
  <c r="P556" i="13"/>
  <c r="P572" i="13"/>
  <c r="P588" i="13"/>
  <c r="P604" i="13"/>
  <c r="P620" i="13"/>
  <c r="P636" i="13"/>
  <c r="P652" i="13"/>
  <c r="P668" i="13"/>
  <c r="P684" i="13"/>
  <c r="P700" i="13"/>
  <c r="P716" i="13"/>
  <c r="P732" i="13"/>
  <c r="P748" i="13"/>
  <c r="P764" i="13"/>
  <c r="P780" i="13"/>
  <c r="P796" i="13"/>
  <c r="P812" i="13"/>
  <c r="P828" i="13"/>
  <c r="P844" i="13"/>
  <c r="P860" i="13"/>
  <c r="P876" i="13"/>
  <c r="P892" i="13"/>
  <c r="P908" i="13"/>
  <c r="P924" i="13"/>
  <c r="P940" i="13"/>
  <c r="P956" i="13"/>
  <c r="P972" i="13"/>
  <c r="P988" i="13"/>
  <c r="P1004" i="13"/>
  <c r="P1020" i="13"/>
  <c r="P1036" i="13"/>
  <c r="P1048" i="13"/>
  <c r="P1060" i="13"/>
  <c r="P1072" i="13"/>
  <c r="P1084" i="13"/>
  <c r="P1096" i="13"/>
  <c r="P1108" i="13"/>
  <c r="P1120" i="13"/>
  <c r="P1132" i="13"/>
  <c r="P1144" i="13"/>
  <c r="P1156" i="13"/>
  <c r="P1168" i="13"/>
  <c r="P1180" i="13"/>
  <c r="P1192" i="13"/>
  <c r="P1204" i="13"/>
  <c r="P1216" i="13"/>
  <c r="P1228" i="13"/>
  <c r="P1240" i="13"/>
  <c r="P1252" i="13"/>
  <c r="P1264" i="13"/>
  <c r="P1276" i="13"/>
  <c r="P1288" i="13"/>
  <c r="P1300" i="13"/>
  <c r="P1312" i="13"/>
  <c r="P1324" i="13"/>
  <c r="P1336" i="13"/>
  <c r="P1348" i="13"/>
  <c r="P1360" i="13"/>
  <c r="P1372" i="13"/>
  <c r="P1384" i="13"/>
  <c r="P1396" i="13"/>
  <c r="P1408" i="13"/>
  <c r="P1420" i="13"/>
  <c r="P1432" i="13"/>
  <c r="P1444" i="13"/>
  <c r="P1456" i="13"/>
  <c r="P1468" i="13"/>
  <c r="P1480" i="13"/>
  <c r="P1492" i="13"/>
  <c r="P1504" i="13"/>
  <c r="P1516" i="13"/>
  <c r="P1528" i="13"/>
  <c r="P1540" i="13"/>
  <c r="P1552" i="13"/>
  <c r="P1564" i="13"/>
  <c r="P1576" i="13"/>
  <c r="P1588" i="13"/>
  <c r="P1600" i="13"/>
  <c r="P1612" i="13"/>
  <c r="P1624" i="13"/>
  <c r="P1636" i="13"/>
  <c r="P1648" i="13"/>
  <c r="P1660" i="13"/>
  <c r="P1672" i="13"/>
  <c r="P1684" i="13"/>
  <c r="P1696" i="13"/>
  <c r="P1708" i="13"/>
  <c r="P1720" i="13"/>
  <c r="P1732" i="13"/>
  <c r="P1744" i="13"/>
  <c r="P1756" i="13"/>
  <c r="P1768" i="13"/>
  <c r="P1780" i="13"/>
  <c r="P1792" i="13"/>
  <c r="P1789" i="13"/>
  <c r="P1774" i="13"/>
  <c r="P1760" i="13"/>
  <c r="P1746" i="13"/>
  <c r="P1731" i="13"/>
  <c r="P1717" i="13"/>
  <c r="P1702" i="13"/>
  <c r="P1688" i="13"/>
  <c r="P1674" i="13"/>
  <c r="P1659" i="13"/>
  <c r="P1645" i="13"/>
  <c r="P1630" i="13"/>
  <c r="P1616" i="13"/>
  <c r="P1602" i="13"/>
  <c r="P1587" i="13"/>
  <c r="P1573" i="13"/>
  <c r="P1558" i="13"/>
  <c r="P1544" i="13"/>
  <c r="P1530" i="13"/>
  <c r="P1515" i="13"/>
  <c r="P1501" i="13"/>
  <c r="P1486" i="13"/>
  <c r="P1472" i="13"/>
  <c r="P1458" i="13"/>
  <c r="P1443" i="13"/>
  <c r="P1429" i="13"/>
  <c r="P1414" i="13"/>
  <c r="P1400" i="13"/>
  <c r="P1386" i="13"/>
  <c r="P1371" i="13"/>
  <c r="P1357" i="13"/>
  <c r="P1341" i="13"/>
  <c r="P1325" i="13"/>
  <c r="P1309" i="13"/>
  <c r="P1293" i="13"/>
  <c r="P1275" i="13"/>
  <c r="P1258" i="13"/>
  <c r="P1238" i="13"/>
  <c r="P1217" i="13"/>
  <c r="P1198" i="13"/>
  <c r="P1177" i="13"/>
  <c r="P1155" i="13"/>
  <c r="P1134" i="13"/>
  <c r="P1115" i="13"/>
  <c r="P1094" i="13"/>
  <c r="P1073" i="13"/>
  <c r="P1054" i="13"/>
  <c r="P1032" i="13"/>
  <c r="P1003" i="13"/>
  <c r="P975" i="13"/>
  <c r="P950" i="13"/>
  <c r="P922" i="13"/>
  <c r="P894" i="13"/>
  <c r="P868" i="13"/>
  <c r="P840" i="13"/>
  <c r="P811" i="13"/>
  <c r="P783" i="13"/>
  <c r="P758" i="13"/>
  <c r="P730" i="13"/>
  <c r="P702" i="13"/>
  <c r="P676" i="13"/>
  <c r="P648" i="13"/>
  <c r="P619" i="13"/>
  <c r="P591" i="13"/>
  <c r="P566" i="13"/>
  <c r="P538" i="13"/>
  <c r="P510" i="13"/>
  <c r="P484" i="13"/>
  <c r="P456" i="13"/>
  <c r="P427" i="13"/>
  <c r="P399" i="13"/>
  <c r="P374" i="13"/>
  <c r="P346" i="13"/>
  <c r="P318" i="13"/>
  <c r="P292" i="13"/>
  <c r="P264" i="13"/>
  <c r="P235" i="13"/>
  <c r="P207" i="13"/>
  <c r="P182" i="13"/>
  <c r="P154" i="13"/>
  <c r="P123" i="13"/>
  <c r="P90" i="13"/>
  <c r="P47" i="13"/>
  <c r="P12" i="13"/>
  <c r="P1784" i="13"/>
  <c r="P1770" i="13"/>
  <c r="P1755" i="13"/>
  <c r="P1741" i="13"/>
  <c r="P1726" i="13"/>
  <c r="P1712" i="13"/>
  <c r="P1698" i="13"/>
  <c r="P1683" i="13"/>
  <c r="P1669" i="13"/>
  <c r="P1654" i="13"/>
  <c r="P1640" i="13"/>
  <c r="P1626" i="13"/>
  <c r="P1611" i="13"/>
  <c r="P1597" i="13"/>
  <c r="P1582" i="13"/>
  <c r="P1568" i="13"/>
  <c r="P1554" i="13"/>
  <c r="P1539" i="13"/>
  <c r="P1525" i="13"/>
  <c r="P1510" i="13"/>
  <c r="P1496" i="13"/>
  <c r="P1482" i="13"/>
  <c r="P1467" i="13"/>
  <c r="P1453" i="13"/>
  <c r="P1438" i="13"/>
  <c r="P1424" i="13"/>
  <c r="P1410" i="13"/>
  <c r="P1395" i="13"/>
  <c r="P1381" i="13"/>
  <c r="P1366" i="13"/>
  <c r="P1351" i="13"/>
  <c r="P1335" i="13"/>
  <c r="P1319" i="13"/>
  <c r="P1303" i="13"/>
  <c r="P1287" i="13"/>
  <c r="P1270" i="13"/>
  <c r="P1251" i="13"/>
  <c r="P1230" i="13"/>
  <c r="P1211" i="13"/>
  <c r="P1190" i="13"/>
  <c r="P1169" i="13"/>
  <c r="P1150" i="13"/>
  <c r="P1129" i="13"/>
  <c r="P1107" i="13"/>
  <c r="P1086" i="13"/>
  <c r="P1067" i="13"/>
  <c r="P1046" i="13"/>
  <c r="P1022" i="13"/>
  <c r="P996" i="13"/>
  <c r="P968" i="13"/>
  <c r="P939" i="13"/>
  <c r="P911" i="13"/>
  <c r="P886" i="13"/>
  <c r="P858" i="13"/>
  <c r="P830" i="13"/>
  <c r="P804" i="13"/>
  <c r="P776" i="13"/>
  <c r="P747" i="13"/>
  <c r="P719" i="13"/>
  <c r="P694" i="13"/>
  <c r="P666" i="13"/>
  <c r="P638" i="13"/>
  <c r="P612" i="13"/>
  <c r="P584" i="13"/>
  <c r="P555" i="13"/>
  <c r="P527" i="13"/>
  <c r="P502" i="13"/>
  <c r="P474" i="13"/>
  <c r="P446" i="13"/>
  <c r="P420" i="13"/>
  <c r="P392" i="13"/>
  <c r="P363" i="13"/>
  <c r="P335" i="13"/>
  <c r="P310" i="13"/>
  <c r="P282" i="13"/>
  <c r="P254" i="13"/>
  <c r="P228" i="13"/>
  <c r="P200" i="13"/>
  <c r="P171" i="13"/>
  <c r="P143" i="13"/>
  <c r="P111" i="13"/>
  <c r="P75" i="13"/>
  <c r="P40" i="13"/>
  <c r="P712" i="13"/>
  <c r="P683" i="13"/>
  <c r="P655" i="13"/>
  <c r="P630" i="13"/>
  <c r="P602" i="13"/>
  <c r="P574" i="13"/>
  <c r="P548" i="13"/>
  <c r="P520" i="13"/>
  <c r="P491" i="13"/>
  <c r="P463" i="13"/>
  <c r="P438" i="13"/>
  <c r="P410" i="13"/>
  <c r="P382" i="13"/>
  <c r="P356" i="13"/>
  <c r="P328" i="13"/>
  <c r="P299" i="13"/>
  <c r="P271" i="13"/>
  <c r="P246" i="13"/>
  <c r="P218" i="13"/>
  <c r="P190" i="13"/>
  <c r="P164" i="13"/>
  <c r="P136" i="13"/>
  <c r="P104" i="13"/>
  <c r="P62" i="13"/>
  <c r="P26" i="13"/>
  <c r="P682" i="13"/>
  <c r="P654" i="13"/>
  <c r="P628" i="13"/>
  <c r="P600" i="13"/>
  <c r="P571" i="13"/>
  <c r="P543" i="13"/>
  <c r="P518" i="13"/>
  <c r="P490" i="13"/>
  <c r="P462" i="13"/>
  <c r="P436" i="13"/>
  <c r="P408" i="13"/>
  <c r="P379" i="13"/>
  <c r="P351" i="13"/>
  <c r="P326" i="13"/>
  <c r="P298" i="13"/>
  <c r="P270" i="13"/>
  <c r="P244" i="13"/>
  <c r="P216" i="13"/>
  <c r="P187" i="13"/>
  <c r="P159" i="13"/>
  <c r="P134" i="13"/>
  <c r="P95" i="13"/>
  <c r="P59" i="13"/>
  <c r="P24" i="13"/>
  <c r="B52" i="1" l="1"/>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14" i="8"/>
  <c r="C20" i="4"/>
  <c r="B16" i="4" l="1"/>
  <c r="D16" i="4"/>
  <c r="D11" i="4"/>
  <c r="D10" i="4"/>
  <c r="D12" i="4"/>
  <c r="D13" i="4"/>
  <c r="D14" i="4"/>
  <c r="D15" i="4"/>
  <c r="D9" i="4"/>
  <c r="D8" i="4"/>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A3" i="8" l="1"/>
  <c r="A3" i="3" s="1"/>
  <c r="A4" i="1"/>
  <c r="B4" i="16" l="1"/>
  <c r="A4" i="4"/>
  <c r="E8" i="16"/>
  <c r="D6" i="16"/>
  <c r="R1794" i="13" l="1"/>
  <c r="R1793" i="13"/>
  <c r="R1792" i="13"/>
  <c r="R1791" i="13"/>
  <c r="R1790" i="13"/>
  <c r="R1789" i="13"/>
  <c r="R1788" i="13"/>
  <c r="R1787" i="13"/>
  <c r="R1786" i="13"/>
  <c r="R1785" i="13"/>
  <c r="R1784" i="13"/>
  <c r="R1783" i="13"/>
  <c r="R1782" i="13"/>
  <c r="R1781" i="13"/>
  <c r="R1780" i="13"/>
  <c r="R1779" i="13"/>
  <c r="R1778" i="13"/>
  <c r="R1777" i="13"/>
  <c r="R1776" i="13"/>
  <c r="R1775" i="13"/>
  <c r="R1774" i="13"/>
  <c r="R1773" i="13"/>
  <c r="R1772" i="13"/>
  <c r="R1771" i="13"/>
  <c r="R1770" i="13"/>
  <c r="R1769" i="13"/>
  <c r="R1768" i="13"/>
  <c r="R1767" i="13"/>
  <c r="R1766" i="13"/>
  <c r="R1765" i="13"/>
  <c r="R1764" i="13"/>
  <c r="R1763" i="13"/>
  <c r="R1762" i="13"/>
  <c r="R1761" i="13"/>
  <c r="R1760" i="13"/>
  <c r="R1759" i="13"/>
  <c r="R1758" i="13"/>
  <c r="R1757" i="13"/>
  <c r="R1756" i="13"/>
  <c r="R1755" i="13"/>
  <c r="R1754" i="13"/>
  <c r="R1753" i="13"/>
  <c r="R1752" i="13"/>
  <c r="R1751" i="13"/>
  <c r="R1750" i="13"/>
  <c r="R1749" i="13"/>
  <c r="R1748" i="13"/>
  <c r="R1747" i="13"/>
  <c r="R1746" i="13"/>
  <c r="R1745" i="13"/>
  <c r="R1744" i="13"/>
  <c r="R1743" i="13"/>
  <c r="R1742" i="13"/>
  <c r="R1741" i="13"/>
  <c r="R1740" i="13"/>
  <c r="R1739" i="13"/>
  <c r="R1738" i="13"/>
  <c r="R1737" i="13"/>
  <c r="R1736" i="13"/>
  <c r="R1735" i="13"/>
  <c r="R1734" i="13"/>
  <c r="R1733" i="13"/>
  <c r="R1732" i="13"/>
  <c r="R1731" i="13"/>
  <c r="R1730" i="13"/>
  <c r="R1729" i="13"/>
  <c r="R1728" i="13"/>
  <c r="R1727" i="13"/>
  <c r="R1726" i="13"/>
  <c r="R1725" i="13"/>
  <c r="R1724" i="13"/>
  <c r="R1723" i="13"/>
  <c r="R1722" i="13"/>
  <c r="R1721" i="13"/>
  <c r="R1720" i="13"/>
  <c r="R1719" i="13"/>
  <c r="R1718" i="13"/>
  <c r="R1717" i="13"/>
  <c r="R1716" i="13"/>
  <c r="R1715" i="13"/>
  <c r="R1714" i="13"/>
  <c r="R1713" i="13"/>
  <c r="R1712" i="13"/>
  <c r="R1711" i="13"/>
  <c r="R1710" i="13"/>
  <c r="R1709" i="13"/>
  <c r="R1708" i="13"/>
  <c r="R1707" i="13"/>
  <c r="R1706" i="13"/>
  <c r="R1705" i="13"/>
  <c r="R1704" i="13"/>
  <c r="R1703" i="13"/>
  <c r="R1702" i="13"/>
  <c r="R1701" i="13"/>
  <c r="R1700" i="13"/>
  <c r="R1699" i="13"/>
  <c r="R1698" i="13"/>
  <c r="R1697" i="13"/>
  <c r="R1696" i="13"/>
  <c r="R1695" i="13"/>
  <c r="R1694" i="13"/>
  <c r="R1693" i="13"/>
  <c r="R1692" i="13"/>
  <c r="R1691" i="13"/>
  <c r="R1690" i="13"/>
  <c r="R1689" i="13"/>
  <c r="R1688" i="13"/>
  <c r="R1687" i="13"/>
  <c r="R1686" i="13"/>
  <c r="R1685" i="13"/>
  <c r="R1684" i="13"/>
  <c r="R1683" i="13"/>
  <c r="R1682" i="13"/>
  <c r="R1681" i="13"/>
  <c r="R1680" i="13"/>
  <c r="R1679" i="13"/>
  <c r="R1678" i="13"/>
  <c r="R1677" i="13"/>
  <c r="R1676" i="13"/>
  <c r="R1675" i="13"/>
  <c r="R1674" i="13"/>
  <c r="R1673" i="13"/>
  <c r="R1672" i="13"/>
  <c r="R1671" i="13"/>
  <c r="R1670" i="13"/>
  <c r="R1669" i="13"/>
  <c r="R1668" i="13"/>
  <c r="R1667" i="13"/>
  <c r="R1666" i="13"/>
  <c r="R1665" i="13"/>
  <c r="R1664" i="13"/>
  <c r="R1663" i="13"/>
  <c r="R1662" i="13"/>
  <c r="R1661" i="13"/>
  <c r="R1660" i="13"/>
  <c r="R1659" i="13"/>
  <c r="R1658" i="13"/>
  <c r="R1657" i="13"/>
  <c r="R1656" i="13"/>
  <c r="R1655" i="13"/>
  <c r="R1654" i="13"/>
  <c r="R1653" i="13"/>
  <c r="R1652" i="13"/>
  <c r="R1651" i="13"/>
  <c r="R1650" i="13"/>
  <c r="R1649" i="13"/>
  <c r="R1648" i="13"/>
  <c r="R1647" i="13"/>
  <c r="R1646" i="13"/>
  <c r="R1645" i="13"/>
  <c r="R1644" i="13"/>
  <c r="R1643" i="13"/>
  <c r="R1642" i="13"/>
  <c r="R1641" i="13"/>
  <c r="R1640" i="13"/>
  <c r="R1639" i="13"/>
  <c r="R1638" i="13"/>
  <c r="R1637" i="13"/>
  <c r="R1636" i="13"/>
  <c r="R1635" i="13"/>
  <c r="R1634" i="13"/>
  <c r="R1633" i="13"/>
  <c r="R1632" i="13"/>
  <c r="R1631" i="13"/>
  <c r="R1630" i="13"/>
  <c r="R1629" i="13"/>
  <c r="R1628" i="13"/>
  <c r="R1627" i="13"/>
  <c r="R1626" i="13"/>
  <c r="R1625" i="13"/>
  <c r="R1624" i="13"/>
  <c r="R1623" i="13"/>
  <c r="R1622" i="13"/>
  <c r="R1621" i="13"/>
  <c r="R1620" i="13"/>
  <c r="R1619" i="13"/>
  <c r="R1618" i="13"/>
  <c r="R1617" i="13"/>
  <c r="R1616" i="13"/>
  <c r="R1615" i="13"/>
  <c r="R1614" i="13"/>
  <c r="R1613" i="13"/>
  <c r="R1612" i="13"/>
  <c r="R1611" i="13"/>
  <c r="R1610" i="13"/>
  <c r="R1609" i="13"/>
  <c r="R1608" i="13"/>
  <c r="R1607" i="13"/>
  <c r="R1606" i="13"/>
  <c r="R1605" i="13"/>
  <c r="R1604" i="13"/>
  <c r="R1603" i="13"/>
  <c r="R1602" i="13"/>
  <c r="R1601" i="13"/>
  <c r="R1600" i="13"/>
  <c r="R1599" i="13"/>
  <c r="R1598" i="13"/>
  <c r="R1597" i="13"/>
  <c r="R1596" i="13"/>
  <c r="R1595" i="13"/>
  <c r="R1594" i="13"/>
  <c r="R1593" i="13"/>
  <c r="R1592" i="13"/>
  <c r="R1591" i="13"/>
  <c r="R1590" i="13"/>
  <c r="R1589" i="13"/>
  <c r="R1588" i="13"/>
  <c r="R1587" i="13"/>
  <c r="R1586" i="13"/>
  <c r="R1585" i="13"/>
  <c r="R1584" i="13"/>
  <c r="R1583" i="13"/>
  <c r="R1582" i="13"/>
  <c r="R1581" i="13"/>
  <c r="R1580" i="13"/>
  <c r="R1579" i="13"/>
  <c r="R1578" i="13"/>
  <c r="R1577" i="13"/>
  <c r="R1576" i="13"/>
  <c r="R1575" i="13"/>
  <c r="R1574" i="13"/>
  <c r="R1573" i="13"/>
  <c r="R1572" i="13"/>
  <c r="R1571" i="13"/>
  <c r="R1570" i="13"/>
  <c r="R1569" i="13"/>
  <c r="R1568" i="13"/>
  <c r="R1567" i="13"/>
  <c r="R1566" i="13"/>
  <c r="R1565" i="13"/>
  <c r="R1564" i="13"/>
  <c r="R1563" i="13"/>
  <c r="R1562" i="13"/>
  <c r="R1561" i="13"/>
  <c r="R1560" i="13"/>
  <c r="R1559" i="13"/>
  <c r="R1558" i="13"/>
  <c r="R1557" i="13"/>
  <c r="R1556" i="13"/>
  <c r="R1555" i="13"/>
  <c r="R1554" i="13"/>
  <c r="R1553" i="13"/>
  <c r="R1552" i="13"/>
  <c r="R1551" i="13"/>
  <c r="R1550" i="13"/>
  <c r="R1549" i="13"/>
  <c r="R1548" i="13"/>
  <c r="R1547" i="13"/>
  <c r="R1546" i="13"/>
  <c r="R1545" i="13"/>
  <c r="R1544" i="13"/>
  <c r="R1543" i="13"/>
  <c r="R1542" i="13"/>
  <c r="R1541" i="13"/>
  <c r="R1540" i="13"/>
  <c r="R1539" i="13"/>
  <c r="R1538" i="13"/>
  <c r="R1537" i="13"/>
  <c r="R1536" i="13"/>
  <c r="R1535" i="13"/>
  <c r="R1534" i="13"/>
  <c r="R1533" i="13"/>
  <c r="R1532" i="13"/>
  <c r="R1531" i="13"/>
  <c r="R1530" i="13"/>
  <c r="R1529" i="13"/>
  <c r="R1528" i="13"/>
  <c r="R1527" i="13"/>
  <c r="R1526" i="13"/>
  <c r="R1525" i="13"/>
  <c r="R1524" i="13"/>
  <c r="R1523" i="13"/>
  <c r="R1522" i="13"/>
  <c r="R1521" i="13"/>
  <c r="R1520" i="13"/>
  <c r="R1519" i="13"/>
  <c r="R1518" i="13"/>
  <c r="R1517" i="13"/>
  <c r="R1516" i="13"/>
  <c r="R1515" i="13"/>
  <c r="R1514" i="13"/>
  <c r="R1513" i="13"/>
  <c r="R1512" i="13"/>
  <c r="R1511" i="13"/>
  <c r="R1510" i="13"/>
  <c r="R1509" i="13"/>
  <c r="R1508" i="13"/>
  <c r="R1507" i="13"/>
  <c r="R1506" i="13"/>
  <c r="R1505" i="13"/>
  <c r="R1504" i="13"/>
  <c r="R1503" i="13"/>
  <c r="R1502" i="13"/>
  <c r="R1501" i="13"/>
  <c r="R1500" i="13"/>
  <c r="R1499" i="13"/>
  <c r="R1498" i="13"/>
  <c r="R1497" i="13"/>
  <c r="R1496" i="13"/>
  <c r="R1495" i="13"/>
  <c r="R1494" i="13"/>
  <c r="R1493" i="13"/>
  <c r="R1492" i="13"/>
  <c r="R1491" i="13"/>
  <c r="R1490" i="13"/>
  <c r="R1489" i="13"/>
  <c r="R1488" i="13"/>
  <c r="R1487" i="13"/>
  <c r="R1486" i="13"/>
  <c r="R1485" i="13"/>
  <c r="R1484" i="13"/>
  <c r="R1483" i="13"/>
  <c r="R1482" i="13"/>
  <c r="R1481" i="13"/>
  <c r="R1480" i="13"/>
  <c r="R1479" i="13"/>
  <c r="R1478" i="13"/>
  <c r="R1477" i="13"/>
  <c r="R1476" i="13"/>
  <c r="R1475" i="13"/>
  <c r="R1474" i="13"/>
  <c r="R1473" i="13"/>
  <c r="R1472" i="13"/>
  <c r="R1471" i="13"/>
  <c r="R1470" i="13"/>
  <c r="R1469" i="13"/>
  <c r="R1468" i="13"/>
  <c r="R1467" i="13"/>
  <c r="R1466" i="13"/>
  <c r="R1465" i="13"/>
  <c r="R1464" i="13"/>
  <c r="R1463" i="13"/>
  <c r="R1462" i="13"/>
  <c r="R1461" i="13"/>
  <c r="R1460" i="13"/>
  <c r="R1459" i="13"/>
  <c r="R1458" i="13"/>
  <c r="R1457" i="13"/>
  <c r="R1456" i="13"/>
  <c r="R1455" i="13"/>
  <c r="R1454" i="13"/>
  <c r="R1453" i="13"/>
  <c r="R1452" i="13"/>
  <c r="R1451" i="13"/>
  <c r="R1450" i="13"/>
  <c r="R1449" i="13"/>
  <c r="R1448" i="13"/>
  <c r="R1447" i="13"/>
  <c r="R1446" i="13"/>
  <c r="R1445" i="13"/>
  <c r="R1444" i="13"/>
  <c r="R1443" i="13"/>
  <c r="R1442" i="13"/>
  <c r="R1441" i="13"/>
  <c r="R1440" i="13"/>
  <c r="R1439" i="13"/>
  <c r="R1438" i="13"/>
  <c r="R1437" i="13"/>
  <c r="R1436" i="13"/>
  <c r="R1435" i="13"/>
  <c r="R1434" i="13"/>
  <c r="R1433" i="13"/>
  <c r="R1432" i="13"/>
  <c r="R1431" i="13"/>
  <c r="R1430" i="13"/>
  <c r="R1429" i="13"/>
  <c r="R1428" i="13"/>
  <c r="R1427" i="13"/>
  <c r="R1426" i="13"/>
  <c r="R1425" i="13"/>
  <c r="R1424" i="13"/>
  <c r="R1423" i="13"/>
  <c r="R1422" i="13"/>
  <c r="R1421" i="13"/>
  <c r="R1420" i="13"/>
  <c r="R1419" i="13"/>
  <c r="R1418" i="13"/>
  <c r="R1417" i="13"/>
  <c r="R1416" i="13"/>
  <c r="R1415" i="13"/>
  <c r="R1414" i="13"/>
  <c r="R1413" i="13"/>
  <c r="R1412" i="13"/>
  <c r="R1411" i="13"/>
  <c r="R1410" i="13"/>
  <c r="R1409" i="13"/>
  <c r="R1408" i="13"/>
  <c r="R1407" i="13"/>
  <c r="R1406" i="13"/>
  <c r="R1405" i="13"/>
  <c r="R1404" i="13"/>
  <c r="R1403" i="13"/>
  <c r="R1402" i="13"/>
  <c r="R1401" i="13"/>
  <c r="R1400" i="13"/>
  <c r="R1399" i="13"/>
  <c r="R1398" i="13"/>
  <c r="R1397" i="13"/>
  <c r="R1396" i="13"/>
  <c r="R1395" i="13"/>
  <c r="R1394" i="13"/>
  <c r="R1393" i="13"/>
  <c r="R1392" i="13"/>
  <c r="R1391" i="13"/>
  <c r="R1390" i="13"/>
  <c r="R1389" i="13"/>
  <c r="R1388" i="13"/>
  <c r="R1387" i="13"/>
  <c r="R1386" i="13"/>
  <c r="R1385" i="13"/>
  <c r="R1384" i="13"/>
  <c r="R1383" i="13"/>
  <c r="R1382" i="13"/>
  <c r="R1381" i="13"/>
  <c r="R1380" i="13"/>
  <c r="R1379" i="13"/>
  <c r="R1378" i="13"/>
  <c r="R1377" i="13"/>
  <c r="R1376" i="13"/>
  <c r="R1375" i="13"/>
  <c r="R1374" i="13"/>
  <c r="R1373" i="13"/>
  <c r="R1372" i="13"/>
  <c r="R1371" i="13"/>
  <c r="R1370" i="13"/>
  <c r="R1369" i="13"/>
  <c r="R1368" i="13"/>
  <c r="R1367" i="13"/>
  <c r="R1366" i="13"/>
  <c r="R1365" i="13"/>
  <c r="R1364" i="13"/>
  <c r="R1363" i="13"/>
  <c r="R1362" i="13"/>
  <c r="R1361" i="13"/>
  <c r="R1360" i="13"/>
  <c r="R1359" i="13"/>
  <c r="R1358" i="13"/>
  <c r="R1357" i="13"/>
  <c r="R1356" i="13"/>
  <c r="R1355" i="13"/>
  <c r="R1354" i="13"/>
  <c r="R1353" i="13"/>
  <c r="R1352" i="13"/>
  <c r="R1351" i="13"/>
  <c r="R1350" i="13"/>
  <c r="R1349" i="13"/>
  <c r="R1348" i="13"/>
  <c r="R1347" i="13"/>
  <c r="R1346" i="13"/>
  <c r="R1345" i="13"/>
  <c r="R1344" i="13"/>
  <c r="R1343" i="13"/>
  <c r="R1342" i="13"/>
  <c r="R1341" i="13"/>
  <c r="R1340" i="13"/>
  <c r="R1339" i="13"/>
  <c r="R1338" i="13"/>
  <c r="R1337" i="13"/>
  <c r="R1336" i="13"/>
  <c r="R1335" i="13"/>
  <c r="R1334" i="13"/>
  <c r="R1333" i="13"/>
  <c r="R1332" i="13"/>
  <c r="R1331" i="13"/>
  <c r="R1330" i="13"/>
  <c r="R1329" i="13"/>
  <c r="R1328" i="13"/>
  <c r="R1327" i="13"/>
  <c r="R1326" i="13"/>
  <c r="R1325" i="13"/>
  <c r="R1324" i="13"/>
  <c r="R1323" i="13"/>
  <c r="R1322" i="13"/>
  <c r="R1321" i="13"/>
  <c r="R1320" i="13"/>
  <c r="R1319" i="13"/>
  <c r="R1318" i="13"/>
  <c r="R1317" i="13"/>
  <c r="R1316" i="13"/>
  <c r="R1315" i="13"/>
  <c r="R1314" i="13"/>
  <c r="R1313" i="13"/>
  <c r="R1312" i="13"/>
  <c r="R1311" i="13"/>
  <c r="R1310" i="13"/>
  <c r="R1309" i="13"/>
  <c r="R1308" i="13"/>
  <c r="R1307" i="13"/>
  <c r="R1306" i="13"/>
  <c r="R1305" i="13"/>
  <c r="R1304" i="13"/>
  <c r="R1303" i="13"/>
  <c r="R1302" i="13"/>
  <c r="R1301" i="13"/>
  <c r="R1300" i="13"/>
  <c r="R1299" i="13"/>
  <c r="R1298" i="13"/>
  <c r="R1297" i="13"/>
  <c r="R1296" i="13"/>
  <c r="R1295" i="13"/>
  <c r="R1294" i="13"/>
  <c r="R1293" i="13"/>
  <c r="R1292" i="13"/>
  <c r="R1291" i="13"/>
  <c r="R1290" i="13"/>
  <c r="R1289" i="13"/>
  <c r="R1288" i="13"/>
  <c r="R1287" i="13"/>
  <c r="R1286" i="13"/>
  <c r="R1285" i="13"/>
  <c r="R1284" i="13"/>
  <c r="R1283" i="13"/>
  <c r="R1282" i="13"/>
  <c r="R1281" i="13"/>
  <c r="R1280" i="13"/>
  <c r="R1279" i="13"/>
  <c r="R1278" i="13"/>
  <c r="R1277" i="13"/>
  <c r="R1276" i="13"/>
  <c r="R1275" i="13"/>
  <c r="R1274" i="13"/>
  <c r="R1273" i="13"/>
  <c r="R1272" i="13"/>
  <c r="R1271" i="13"/>
  <c r="R1270" i="13"/>
  <c r="R1269" i="13"/>
  <c r="R1268" i="13"/>
  <c r="R1267" i="13"/>
  <c r="R1266" i="13"/>
  <c r="R1265" i="13"/>
  <c r="R1264" i="13"/>
  <c r="R1263" i="13"/>
  <c r="R1262" i="13"/>
  <c r="R1261" i="13"/>
  <c r="R1260" i="13"/>
  <c r="R1259" i="13"/>
  <c r="R1258" i="13"/>
  <c r="R1257" i="13"/>
  <c r="R1256" i="13"/>
  <c r="R1255" i="13"/>
  <c r="R1254" i="13"/>
  <c r="R1253" i="13"/>
  <c r="R1252" i="13"/>
  <c r="R1251" i="13"/>
  <c r="R1250" i="13"/>
  <c r="R1249" i="13"/>
  <c r="R1248" i="13"/>
  <c r="R1247" i="13"/>
  <c r="R1246" i="13"/>
  <c r="R1245" i="13"/>
  <c r="R1244" i="13"/>
  <c r="R1243" i="13"/>
  <c r="R1242" i="13"/>
  <c r="R1241" i="13"/>
  <c r="R1240" i="13"/>
  <c r="R1239" i="13"/>
  <c r="R1238" i="13"/>
  <c r="R1237" i="13"/>
  <c r="R1236" i="13"/>
  <c r="R1235" i="13"/>
  <c r="R1234" i="13"/>
  <c r="R1233" i="13"/>
  <c r="R1232" i="13"/>
  <c r="R1231" i="13"/>
  <c r="R1230" i="13"/>
  <c r="R1229" i="13"/>
  <c r="R1228" i="13"/>
  <c r="R1227" i="13"/>
  <c r="R1226" i="13"/>
  <c r="R1225" i="13"/>
  <c r="R1224" i="13"/>
  <c r="R1223" i="13"/>
  <c r="R1222" i="13"/>
  <c r="R1221" i="13"/>
  <c r="R1220" i="13"/>
  <c r="R1219" i="13"/>
  <c r="R1218" i="13"/>
  <c r="R1217" i="13"/>
  <c r="R1216" i="13"/>
  <c r="R1215" i="13"/>
  <c r="R1214" i="13"/>
  <c r="R1213" i="13"/>
  <c r="R1212" i="13"/>
  <c r="R1211" i="13"/>
  <c r="R1210" i="13"/>
  <c r="R1209" i="13"/>
  <c r="R1208" i="13"/>
  <c r="R1207" i="13"/>
  <c r="R1206" i="13"/>
  <c r="R1205" i="13"/>
  <c r="R1204" i="13"/>
  <c r="R1203" i="13"/>
  <c r="R1202" i="13"/>
  <c r="R1201" i="13"/>
  <c r="R1200" i="13"/>
  <c r="R1199" i="13"/>
  <c r="R1198" i="13"/>
  <c r="R1197" i="13"/>
  <c r="R1196" i="13"/>
  <c r="R1195" i="13"/>
  <c r="R1194" i="13"/>
  <c r="R1193" i="13"/>
  <c r="R1192" i="13"/>
  <c r="R1191" i="13"/>
  <c r="R1190" i="13"/>
  <c r="R1189" i="13"/>
  <c r="R1188" i="13"/>
  <c r="R1187" i="13"/>
  <c r="R1186" i="13"/>
  <c r="R1185" i="13"/>
  <c r="R1184" i="13"/>
  <c r="R1183" i="13"/>
  <c r="R1182" i="13"/>
  <c r="R1181" i="13"/>
  <c r="R1180" i="13"/>
  <c r="R1179" i="13"/>
  <c r="R1178" i="13"/>
  <c r="R1177" i="13"/>
  <c r="R1176" i="13"/>
  <c r="R1175" i="13"/>
  <c r="R1174" i="13"/>
  <c r="R1173" i="13"/>
  <c r="R1172" i="13"/>
  <c r="R1171" i="13"/>
  <c r="R1170" i="13"/>
  <c r="R1169" i="13"/>
  <c r="R1168" i="13"/>
  <c r="R1167" i="13"/>
  <c r="R1166" i="13"/>
  <c r="R1165" i="13"/>
  <c r="R1164" i="13"/>
  <c r="R1163" i="13"/>
  <c r="R1162" i="13"/>
  <c r="R1161" i="13"/>
  <c r="R1160" i="13"/>
  <c r="R1159" i="13"/>
  <c r="R1158" i="13"/>
  <c r="R1157" i="13"/>
  <c r="R1156" i="13"/>
  <c r="R1155" i="13"/>
  <c r="R1154" i="13"/>
  <c r="R1153" i="13"/>
  <c r="R1152" i="13"/>
  <c r="R1151" i="13"/>
  <c r="R1150" i="13"/>
  <c r="R1149" i="13"/>
  <c r="R1148" i="13"/>
  <c r="R1147" i="13"/>
  <c r="R1146" i="13"/>
  <c r="R1145" i="13"/>
  <c r="R1144" i="13"/>
  <c r="R1143" i="13"/>
  <c r="R1142" i="13"/>
  <c r="R1141" i="13"/>
  <c r="R1140" i="13"/>
  <c r="R1139" i="13"/>
  <c r="R1138" i="13"/>
  <c r="R1137" i="13"/>
  <c r="R1136" i="13"/>
  <c r="R1135" i="13"/>
  <c r="R1134" i="13"/>
  <c r="R1133" i="13"/>
  <c r="R1132" i="13"/>
  <c r="R1131" i="13"/>
  <c r="R1130" i="13"/>
  <c r="R1129" i="13"/>
  <c r="R1128" i="13"/>
  <c r="R1127" i="13"/>
  <c r="R1126" i="13"/>
  <c r="R1125" i="13"/>
  <c r="R1124" i="13"/>
  <c r="R1123" i="13"/>
  <c r="R1122" i="13"/>
  <c r="R1121" i="13"/>
  <c r="R1120" i="13"/>
  <c r="R1119" i="13"/>
  <c r="R1118" i="13"/>
  <c r="R1117" i="13"/>
  <c r="R1116" i="13"/>
  <c r="R1115" i="13"/>
  <c r="R1114" i="13"/>
  <c r="R1113" i="13"/>
  <c r="R1112" i="13"/>
  <c r="R1111" i="13"/>
  <c r="R1110" i="13"/>
  <c r="R1109" i="13"/>
  <c r="R1108" i="13"/>
  <c r="R1107" i="13"/>
  <c r="R1106" i="13"/>
  <c r="R1105" i="13"/>
  <c r="R1104" i="13"/>
  <c r="R1103" i="13"/>
  <c r="R1102" i="13"/>
  <c r="R1101" i="13"/>
  <c r="R1100" i="13"/>
  <c r="R1099" i="13"/>
  <c r="R1098" i="13"/>
  <c r="R1097" i="13"/>
  <c r="R1096" i="13"/>
  <c r="R1095" i="13"/>
  <c r="R1094" i="13"/>
  <c r="R1093" i="13"/>
  <c r="R1092" i="13"/>
  <c r="R1091" i="13"/>
  <c r="R1090" i="13"/>
  <c r="R1089" i="13"/>
  <c r="R1088" i="13"/>
  <c r="R1087" i="13"/>
  <c r="R1086" i="13"/>
  <c r="R1085" i="13"/>
  <c r="R1084" i="13"/>
  <c r="R1083" i="13"/>
  <c r="R1082" i="13"/>
  <c r="R1081" i="13"/>
  <c r="R1080" i="13"/>
  <c r="R1079" i="13"/>
  <c r="R1078" i="13"/>
  <c r="R1077" i="13"/>
  <c r="R1076" i="13"/>
  <c r="R1075" i="13"/>
  <c r="R1074" i="13"/>
  <c r="R1073" i="13"/>
  <c r="R1072" i="13"/>
  <c r="R1071" i="13"/>
  <c r="R1070" i="13"/>
  <c r="R1069" i="13"/>
  <c r="R1068" i="13"/>
  <c r="R1067" i="13"/>
  <c r="R1066" i="13"/>
  <c r="R1065" i="13"/>
  <c r="R1064" i="13"/>
  <c r="R1063" i="13"/>
  <c r="R1062" i="13"/>
  <c r="R1061" i="13"/>
  <c r="R1060" i="13"/>
  <c r="R1059" i="13"/>
  <c r="R1058" i="13"/>
  <c r="R1057" i="13"/>
  <c r="R1056" i="13"/>
  <c r="R1055" i="13"/>
  <c r="R1054" i="13"/>
  <c r="R1053" i="13"/>
  <c r="R1052" i="13"/>
  <c r="R1051" i="13"/>
  <c r="R1050" i="13"/>
  <c r="R1049" i="13"/>
  <c r="R1048" i="13"/>
  <c r="R1047" i="13"/>
  <c r="R1046" i="13"/>
  <c r="R1045" i="13"/>
  <c r="R1044" i="13"/>
  <c r="R1043" i="13"/>
  <c r="R1042" i="13"/>
  <c r="R1041" i="13"/>
  <c r="R1040" i="13"/>
  <c r="R1039" i="13"/>
  <c r="R1038" i="13"/>
  <c r="R1037" i="13"/>
  <c r="R1036" i="13"/>
  <c r="R1035" i="13"/>
  <c r="R1034" i="13"/>
  <c r="R1033" i="13"/>
  <c r="R1032" i="13"/>
  <c r="R1031" i="13"/>
  <c r="R1030" i="13"/>
  <c r="R1029" i="13"/>
  <c r="R1028" i="13"/>
  <c r="R1027" i="13"/>
  <c r="R1026" i="13"/>
  <c r="R1025" i="13"/>
  <c r="R1024" i="13"/>
  <c r="R1023" i="13"/>
  <c r="R1022" i="13"/>
  <c r="R1021" i="13"/>
  <c r="R1020" i="13"/>
  <c r="R1019" i="13"/>
  <c r="R1018" i="13"/>
  <c r="R1017" i="13"/>
  <c r="R1016" i="13"/>
  <c r="R1015" i="13"/>
  <c r="R1014" i="13"/>
  <c r="R1013" i="13"/>
  <c r="R1012" i="13"/>
  <c r="R1011" i="13"/>
  <c r="R1010" i="13"/>
  <c r="R1009" i="13"/>
  <c r="R1008" i="13"/>
  <c r="R1007" i="13"/>
  <c r="R1006" i="13"/>
  <c r="R1005" i="13"/>
  <c r="R1004" i="13"/>
  <c r="R1003" i="13"/>
  <c r="R1002" i="13"/>
  <c r="R1001" i="13"/>
  <c r="R1000" i="13"/>
  <c r="R999" i="13"/>
  <c r="R998" i="13"/>
  <c r="R997" i="13"/>
  <c r="R996" i="13"/>
  <c r="R995" i="13"/>
  <c r="R994" i="13"/>
  <c r="R993" i="13"/>
  <c r="R992" i="13"/>
  <c r="R991" i="13"/>
  <c r="R990" i="13"/>
  <c r="R989" i="13"/>
  <c r="R988" i="13"/>
  <c r="R987" i="13"/>
  <c r="R986" i="13"/>
  <c r="R985" i="13"/>
  <c r="R984" i="13"/>
  <c r="R983" i="13"/>
  <c r="R982" i="13"/>
  <c r="R981" i="13"/>
  <c r="R980" i="13"/>
  <c r="R979" i="13"/>
  <c r="R978" i="13"/>
  <c r="R977" i="13"/>
  <c r="R976" i="13"/>
  <c r="R975" i="13"/>
  <c r="R974" i="13"/>
  <c r="R973" i="13"/>
  <c r="R972" i="13"/>
  <c r="R971" i="13"/>
  <c r="R970" i="13"/>
  <c r="R969" i="13"/>
  <c r="R968" i="13"/>
  <c r="R967" i="13"/>
  <c r="R966" i="13"/>
  <c r="R965" i="13"/>
  <c r="R964" i="13"/>
  <c r="R963" i="13"/>
  <c r="R962" i="13"/>
  <c r="R961" i="13"/>
  <c r="R960" i="13"/>
  <c r="R959" i="13"/>
  <c r="R958" i="13"/>
  <c r="R957" i="13"/>
  <c r="R956" i="13"/>
  <c r="R955" i="13"/>
  <c r="R954" i="13"/>
  <c r="R953" i="13"/>
  <c r="R952" i="13"/>
  <c r="R951" i="13"/>
  <c r="R950" i="13"/>
  <c r="R949" i="13"/>
  <c r="R948" i="13"/>
  <c r="R947" i="13"/>
  <c r="R946" i="13"/>
  <c r="R945" i="13"/>
  <c r="R944" i="13"/>
  <c r="R943" i="13"/>
  <c r="R942" i="13"/>
  <c r="R941" i="13"/>
  <c r="R940" i="13"/>
  <c r="R939" i="13"/>
  <c r="R938" i="13"/>
  <c r="R937" i="13"/>
  <c r="R936" i="13"/>
  <c r="R935" i="13"/>
  <c r="R934" i="13"/>
  <c r="R933" i="13"/>
  <c r="R932" i="13"/>
  <c r="R931" i="13"/>
  <c r="R930" i="13"/>
  <c r="R929" i="13"/>
  <c r="R928" i="13"/>
  <c r="R927" i="13"/>
  <c r="R926" i="13"/>
  <c r="R925" i="13"/>
  <c r="R924" i="13"/>
  <c r="R923" i="13"/>
  <c r="R922" i="13"/>
  <c r="R921" i="13"/>
  <c r="R920" i="13"/>
  <c r="R919" i="13"/>
  <c r="R918" i="13"/>
  <c r="R917" i="13"/>
  <c r="R916" i="13"/>
  <c r="R915" i="13"/>
  <c r="R914" i="13"/>
  <c r="R913" i="13"/>
  <c r="R912" i="13"/>
  <c r="R911" i="13"/>
  <c r="R910" i="13"/>
  <c r="R909" i="13"/>
  <c r="R908" i="13"/>
  <c r="R907" i="13"/>
  <c r="R906" i="13"/>
  <c r="R905" i="13"/>
  <c r="R904" i="13"/>
  <c r="R903" i="13"/>
  <c r="R902" i="13"/>
  <c r="R901" i="13"/>
  <c r="R900" i="13"/>
  <c r="R899" i="13"/>
  <c r="R898" i="13"/>
  <c r="R897" i="13"/>
  <c r="R896" i="13"/>
  <c r="R895" i="13"/>
  <c r="R894" i="13"/>
  <c r="R893" i="13"/>
  <c r="R892" i="13"/>
  <c r="R891" i="13"/>
  <c r="R890" i="13"/>
  <c r="R889" i="13"/>
  <c r="R888" i="13"/>
  <c r="R887" i="13"/>
  <c r="R886" i="13"/>
  <c r="R885" i="13"/>
  <c r="R884" i="13"/>
  <c r="R883" i="13"/>
  <c r="R882" i="13"/>
  <c r="R881" i="13"/>
  <c r="R880" i="13"/>
  <c r="R879" i="13"/>
  <c r="R878" i="13"/>
  <c r="R877" i="13"/>
  <c r="R876" i="13"/>
  <c r="R875" i="13"/>
  <c r="R874" i="13"/>
  <c r="R873" i="13"/>
  <c r="R872" i="13"/>
  <c r="R871" i="13"/>
  <c r="R870" i="13"/>
  <c r="R869" i="13"/>
  <c r="R868" i="13"/>
  <c r="R867" i="13"/>
  <c r="R866" i="13"/>
  <c r="R865" i="13"/>
  <c r="R864" i="13"/>
  <c r="R863" i="13"/>
  <c r="R862" i="13"/>
  <c r="R861" i="13"/>
  <c r="R860" i="13"/>
  <c r="R859" i="13"/>
  <c r="R858" i="13"/>
  <c r="R857" i="13"/>
  <c r="R856" i="13"/>
  <c r="R855" i="13"/>
  <c r="R854" i="13"/>
  <c r="R853" i="13"/>
  <c r="R852" i="13"/>
  <c r="R851" i="13"/>
  <c r="R850" i="13"/>
  <c r="R849" i="13"/>
  <c r="R848" i="13"/>
  <c r="R847" i="13"/>
  <c r="R846" i="13"/>
  <c r="R845" i="13"/>
  <c r="R844" i="13"/>
  <c r="R843" i="13"/>
  <c r="R842" i="13"/>
  <c r="R841" i="13"/>
  <c r="R840" i="13"/>
  <c r="R839" i="13"/>
  <c r="R838" i="13"/>
  <c r="R837" i="13"/>
  <c r="R836" i="13"/>
  <c r="R835" i="13"/>
  <c r="R834" i="13"/>
  <c r="R833" i="13"/>
  <c r="R832" i="13"/>
  <c r="R831" i="13"/>
  <c r="R830" i="13"/>
  <c r="R829" i="13"/>
  <c r="R828" i="13"/>
  <c r="R827" i="13"/>
  <c r="R826" i="13"/>
  <c r="R825" i="13"/>
  <c r="R824" i="13"/>
  <c r="R823" i="13"/>
  <c r="R822" i="13"/>
  <c r="R821" i="13"/>
  <c r="R820" i="13"/>
  <c r="R819" i="13"/>
  <c r="R818" i="13"/>
  <c r="R817" i="13"/>
  <c r="R816" i="13"/>
  <c r="R815" i="13"/>
  <c r="R814" i="13"/>
  <c r="R813" i="13"/>
  <c r="R812" i="13"/>
  <c r="R811" i="13"/>
  <c r="R810" i="13"/>
  <c r="R809" i="13"/>
  <c r="R808" i="13"/>
  <c r="R807" i="13"/>
  <c r="R806" i="13"/>
  <c r="R805" i="13"/>
  <c r="R804" i="13"/>
  <c r="R803" i="13"/>
  <c r="R802" i="13"/>
  <c r="R801" i="13"/>
  <c r="R800" i="13"/>
  <c r="R799" i="13"/>
  <c r="R798" i="13"/>
  <c r="R797" i="13"/>
  <c r="R796" i="13"/>
  <c r="R795" i="13"/>
  <c r="R794" i="13"/>
  <c r="R793" i="13"/>
  <c r="R792" i="13"/>
  <c r="R791" i="13"/>
  <c r="R790" i="13"/>
  <c r="R789" i="13"/>
  <c r="R788" i="13"/>
  <c r="R787" i="13"/>
  <c r="R786" i="13"/>
  <c r="R785" i="13"/>
  <c r="R784" i="13"/>
  <c r="R783" i="13"/>
  <c r="R782" i="13"/>
  <c r="R781" i="13"/>
  <c r="R780" i="13"/>
  <c r="R779" i="13"/>
  <c r="R778" i="13"/>
  <c r="R777" i="13"/>
  <c r="R776" i="13"/>
  <c r="R775" i="13"/>
  <c r="R774" i="13"/>
  <c r="R773" i="13"/>
  <c r="R772" i="13"/>
  <c r="R771" i="13"/>
  <c r="R770" i="13"/>
  <c r="R769" i="13"/>
  <c r="R768" i="13"/>
  <c r="R767" i="13"/>
  <c r="R766" i="13"/>
  <c r="R765" i="13"/>
  <c r="R764" i="13"/>
  <c r="R763" i="13"/>
  <c r="R762" i="13"/>
  <c r="R761" i="13"/>
  <c r="R760" i="13"/>
  <c r="R759" i="13"/>
  <c r="R758" i="13"/>
  <c r="R757" i="13"/>
  <c r="R756" i="13"/>
  <c r="R755" i="13"/>
  <c r="R754" i="13"/>
  <c r="R753" i="13"/>
  <c r="R752" i="13"/>
  <c r="R751" i="13"/>
  <c r="R750" i="13"/>
  <c r="R749" i="13"/>
  <c r="R748" i="13"/>
  <c r="R747" i="13"/>
  <c r="R746" i="13"/>
  <c r="R745" i="13"/>
  <c r="R744" i="13"/>
  <c r="R743" i="13"/>
  <c r="R742" i="13"/>
  <c r="R741" i="13"/>
  <c r="R740" i="13"/>
  <c r="R739" i="13"/>
  <c r="R738" i="13"/>
  <c r="R737" i="13"/>
  <c r="R736" i="13"/>
  <c r="R735" i="13"/>
  <c r="R734" i="13"/>
  <c r="R733" i="13"/>
  <c r="R732" i="13"/>
  <c r="R731" i="13"/>
  <c r="R730" i="13"/>
  <c r="R729" i="13"/>
  <c r="R728" i="13"/>
  <c r="R727" i="13"/>
  <c r="R726" i="13"/>
  <c r="R725" i="13"/>
  <c r="R724" i="13"/>
  <c r="R723" i="13"/>
  <c r="R722" i="13"/>
  <c r="R721" i="13"/>
  <c r="R720" i="13"/>
  <c r="R719" i="13"/>
  <c r="R718" i="13"/>
  <c r="R717" i="13"/>
  <c r="R716" i="13"/>
  <c r="R715" i="13"/>
  <c r="R714" i="13"/>
  <c r="R713" i="13"/>
  <c r="R712" i="13"/>
  <c r="R711" i="13"/>
  <c r="R710" i="13"/>
  <c r="R709" i="13"/>
  <c r="R708" i="13"/>
  <c r="R707" i="13"/>
  <c r="R706" i="13"/>
  <c r="R705" i="13"/>
  <c r="R704" i="13"/>
  <c r="R703" i="13"/>
  <c r="R702" i="13"/>
  <c r="R701" i="13"/>
  <c r="R700" i="13"/>
  <c r="R699" i="13"/>
  <c r="R698" i="13"/>
  <c r="R697" i="13"/>
  <c r="R696" i="13"/>
  <c r="R695" i="13"/>
  <c r="R694" i="13"/>
  <c r="R693" i="13"/>
  <c r="R692" i="13"/>
  <c r="R691" i="13"/>
  <c r="R690" i="13"/>
  <c r="R689" i="13"/>
  <c r="R688" i="13"/>
  <c r="R687" i="13"/>
  <c r="R686" i="13"/>
  <c r="R685" i="13"/>
  <c r="R684" i="13"/>
  <c r="R683" i="13"/>
  <c r="R682" i="13"/>
  <c r="R681" i="13"/>
  <c r="R680" i="13"/>
  <c r="R679" i="13"/>
  <c r="R678" i="13"/>
  <c r="R677" i="13"/>
  <c r="R676" i="13"/>
  <c r="R675" i="13"/>
  <c r="R674" i="13"/>
  <c r="R673" i="13"/>
  <c r="R672" i="13"/>
  <c r="R671" i="13"/>
  <c r="R670" i="13"/>
  <c r="R669" i="13"/>
  <c r="R668" i="13"/>
  <c r="R667" i="13"/>
  <c r="R666" i="13"/>
  <c r="R665" i="13"/>
  <c r="R664" i="13"/>
  <c r="R663" i="13"/>
  <c r="R662" i="13"/>
  <c r="R661" i="13"/>
  <c r="R660" i="13"/>
  <c r="R659" i="13"/>
  <c r="R658" i="13"/>
  <c r="R657" i="13"/>
  <c r="R656" i="13"/>
  <c r="R655" i="13"/>
  <c r="R654" i="13"/>
  <c r="R653" i="13"/>
  <c r="R652" i="13"/>
  <c r="R651" i="13"/>
  <c r="R650" i="13"/>
  <c r="R649" i="13"/>
  <c r="R648" i="13"/>
  <c r="R647" i="13"/>
  <c r="R646" i="13"/>
  <c r="R645" i="13"/>
  <c r="R644" i="13"/>
  <c r="R643" i="13"/>
  <c r="R642" i="13"/>
  <c r="R641" i="13"/>
  <c r="R640" i="13"/>
  <c r="R639" i="13"/>
  <c r="R638" i="13"/>
  <c r="R637" i="13"/>
  <c r="R636" i="13"/>
  <c r="R635" i="13"/>
  <c r="R634" i="13"/>
  <c r="R633" i="13"/>
  <c r="R632" i="13"/>
  <c r="R631" i="13"/>
  <c r="R630" i="13"/>
  <c r="R629" i="13"/>
  <c r="R628" i="13"/>
  <c r="R627" i="13"/>
  <c r="R626" i="13"/>
  <c r="R625" i="13"/>
  <c r="R624" i="13"/>
  <c r="R623" i="13"/>
  <c r="R622" i="13"/>
  <c r="R621" i="13"/>
  <c r="R620" i="13"/>
  <c r="R619" i="13"/>
  <c r="R618" i="13"/>
  <c r="R617" i="13"/>
  <c r="R616" i="13"/>
  <c r="R615" i="13"/>
  <c r="R614" i="13"/>
  <c r="R613" i="13"/>
  <c r="R612" i="13"/>
  <c r="R611" i="13"/>
  <c r="R610" i="13"/>
  <c r="R609" i="13"/>
  <c r="R608" i="13"/>
  <c r="R607" i="13"/>
  <c r="R606" i="13"/>
  <c r="R605" i="13"/>
  <c r="R604" i="13"/>
  <c r="R603" i="13"/>
  <c r="R602" i="13"/>
  <c r="R601" i="13"/>
  <c r="R600" i="13"/>
  <c r="R599" i="13"/>
  <c r="R598" i="13"/>
  <c r="R597" i="13"/>
  <c r="R596" i="13"/>
  <c r="R595" i="13"/>
  <c r="R594" i="13"/>
  <c r="R593" i="13"/>
  <c r="R592" i="13"/>
  <c r="R591" i="13"/>
  <c r="R590" i="13"/>
  <c r="R589" i="13"/>
  <c r="R588" i="13"/>
  <c r="R587" i="13"/>
  <c r="R586" i="13"/>
  <c r="R585" i="13"/>
  <c r="R584" i="13"/>
  <c r="R583" i="13"/>
  <c r="R582" i="13"/>
  <c r="R581" i="13"/>
  <c r="R580" i="13"/>
  <c r="R579" i="13"/>
  <c r="R578" i="13"/>
  <c r="R577" i="13"/>
  <c r="R576" i="13"/>
  <c r="R575" i="13"/>
  <c r="R574" i="13"/>
  <c r="R573" i="13"/>
  <c r="R572" i="13"/>
  <c r="R571" i="13"/>
  <c r="R570" i="13"/>
  <c r="R569" i="13"/>
  <c r="R568" i="13"/>
  <c r="R567" i="13"/>
  <c r="R566" i="13"/>
  <c r="R565" i="13"/>
  <c r="R564" i="13"/>
  <c r="R563" i="13"/>
  <c r="R562" i="13"/>
  <c r="R561" i="13"/>
  <c r="R560" i="13"/>
  <c r="R559" i="13"/>
  <c r="R558" i="13"/>
  <c r="R557" i="13"/>
  <c r="R556" i="13"/>
  <c r="R555" i="13"/>
  <c r="R554" i="13"/>
  <c r="R553" i="13"/>
  <c r="R552" i="13"/>
  <c r="R551" i="13"/>
  <c r="R550" i="13"/>
  <c r="R549" i="13"/>
  <c r="R548" i="13"/>
  <c r="R547" i="13"/>
  <c r="R546" i="13"/>
  <c r="R545" i="13"/>
  <c r="R544" i="13"/>
  <c r="R543" i="13"/>
  <c r="R542" i="13"/>
  <c r="R541" i="13"/>
  <c r="R540" i="13"/>
  <c r="R539" i="13"/>
  <c r="R538" i="13"/>
  <c r="R537" i="13"/>
  <c r="R536" i="13"/>
  <c r="R535" i="13"/>
  <c r="R534" i="13"/>
  <c r="R533" i="13"/>
  <c r="R532" i="13"/>
  <c r="R531" i="13"/>
  <c r="R530" i="13"/>
  <c r="R529" i="13"/>
  <c r="R528" i="13"/>
  <c r="R527" i="13"/>
  <c r="R526" i="13"/>
  <c r="R525" i="13"/>
  <c r="R524" i="13"/>
  <c r="R523" i="13"/>
  <c r="R522" i="13"/>
  <c r="R521" i="13"/>
  <c r="R520" i="13"/>
  <c r="R519" i="13"/>
  <c r="R518" i="13"/>
  <c r="R517" i="13"/>
  <c r="R516" i="13"/>
  <c r="R515" i="13"/>
  <c r="R514" i="13"/>
  <c r="R513" i="13"/>
  <c r="R512" i="13"/>
  <c r="R511" i="13"/>
  <c r="R510" i="13"/>
  <c r="R509" i="13"/>
  <c r="R508" i="13"/>
  <c r="R507" i="13"/>
  <c r="R506" i="13"/>
  <c r="R505" i="13"/>
  <c r="R504" i="13"/>
  <c r="R503" i="13"/>
  <c r="R502" i="13"/>
  <c r="R501" i="13"/>
  <c r="R500" i="13"/>
  <c r="R499" i="13"/>
  <c r="R498" i="13"/>
  <c r="R497" i="13"/>
  <c r="R496" i="13"/>
  <c r="R495" i="13"/>
  <c r="R494" i="13"/>
  <c r="R493" i="13"/>
  <c r="R492" i="13"/>
  <c r="R491" i="13"/>
  <c r="R490" i="13"/>
  <c r="R489" i="13"/>
  <c r="R488" i="13"/>
  <c r="R487" i="13"/>
  <c r="R486" i="13"/>
  <c r="R485" i="13"/>
  <c r="R484" i="13"/>
  <c r="R483" i="13"/>
  <c r="R482" i="13"/>
  <c r="R481" i="13"/>
  <c r="R480" i="13"/>
  <c r="R479" i="13"/>
  <c r="R478" i="13"/>
  <c r="R477" i="13"/>
  <c r="R476" i="13"/>
  <c r="R475" i="13"/>
  <c r="R474" i="13"/>
  <c r="R473" i="13"/>
  <c r="R472" i="13"/>
  <c r="R471" i="13"/>
  <c r="R470" i="13"/>
  <c r="R469" i="13"/>
  <c r="R468" i="13"/>
  <c r="R467" i="13"/>
  <c r="R466" i="13"/>
  <c r="R465" i="13"/>
  <c r="R464" i="13"/>
  <c r="R463" i="13"/>
  <c r="R462" i="13"/>
  <c r="R461" i="13"/>
  <c r="R460" i="13"/>
  <c r="R459" i="13"/>
  <c r="R458" i="13"/>
  <c r="R457" i="13"/>
  <c r="R456" i="13"/>
  <c r="R455" i="13"/>
  <c r="R454" i="13"/>
  <c r="R453" i="13"/>
  <c r="R452" i="13"/>
  <c r="R451" i="13"/>
  <c r="R450" i="13"/>
  <c r="R449" i="13"/>
  <c r="R448" i="13"/>
  <c r="R447" i="13"/>
  <c r="R446" i="13"/>
  <c r="R445" i="13"/>
  <c r="R444" i="13"/>
  <c r="R443" i="13"/>
  <c r="R442" i="13"/>
  <c r="R441" i="13"/>
  <c r="R440" i="13"/>
  <c r="R439" i="13"/>
  <c r="R438" i="13"/>
  <c r="R437" i="13"/>
  <c r="R436" i="13"/>
  <c r="R435" i="13"/>
  <c r="R434" i="13"/>
  <c r="R433" i="13"/>
  <c r="R432" i="13"/>
  <c r="R431" i="13"/>
  <c r="R430" i="13"/>
  <c r="R429" i="13"/>
  <c r="R428" i="13"/>
  <c r="R427" i="13"/>
  <c r="R426" i="13"/>
  <c r="R425" i="13"/>
  <c r="R424" i="13"/>
  <c r="R423" i="13"/>
  <c r="R422" i="13"/>
  <c r="R421" i="13"/>
  <c r="R420" i="13"/>
  <c r="R419" i="13"/>
  <c r="R418" i="13"/>
  <c r="R417" i="13"/>
  <c r="R416" i="13"/>
  <c r="R415" i="13"/>
  <c r="R414" i="13"/>
  <c r="R413" i="13"/>
  <c r="R412" i="13"/>
  <c r="R411" i="13"/>
  <c r="R410" i="13"/>
  <c r="R409" i="13"/>
  <c r="R408" i="13"/>
  <c r="R407" i="13"/>
  <c r="R406" i="13"/>
  <c r="R405" i="13"/>
  <c r="R404" i="13"/>
  <c r="R403" i="13"/>
  <c r="R402" i="13"/>
  <c r="R401" i="13"/>
  <c r="R400" i="13"/>
  <c r="R399" i="13"/>
  <c r="R398" i="13"/>
  <c r="R397" i="13"/>
  <c r="R396" i="13"/>
  <c r="R395" i="13"/>
  <c r="R394" i="13"/>
  <c r="R393" i="13"/>
  <c r="R392" i="13"/>
  <c r="R391" i="13"/>
  <c r="R390" i="13"/>
  <c r="R389" i="13"/>
  <c r="R388" i="13"/>
  <c r="R387" i="13"/>
  <c r="R386" i="13"/>
  <c r="R385" i="13"/>
  <c r="R384" i="13"/>
  <c r="R383" i="13"/>
  <c r="R382" i="13"/>
  <c r="R381" i="13"/>
  <c r="R380" i="13"/>
  <c r="R379" i="13"/>
  <c r="R378" i="13"/>
  <c r="R377" i="13"/>
  <c r="R376" i="13"/>
  <c r="R375" i="13"/>
  <c r="R374" i="13"/>
  <c r="R373" i="13"/>
  <c r="R372" i="13"/>
  <c r="R371" i="13"/>
  <c r="R370" i="13"/>
  <c r="R369" i="13"/>
  <c r="R368" i="13"/>
  <c r="R367" i="13"/>
  <c r="R366" i="13"/>
  <c r="R365" i="13"/>
  <c r="R364" i="13"/>
  <c r="R363" i="13"/>
  <c r="R362" i="13"/>
  <c r="R361" i="13"/>
  <c r="R360" i="13"/>
  <c r="R359" i="13"/>
  <c r="R358" i="13"/>
  <c r="R357" i="13"/>
  <c r="R356" i="13"/>
  <c r="R355" i="13"/>
  <c r="R354" i="13"/>
  <c r="R353" i="13"/>
  <c r="R352" i="13"/>
  <c r="R351" i="13"/>
  <c r="R350" i="13"/>
  <c r="R349" i="13"/>
  <c r="R348" i="13"/>
  <c r="R347" i="13"/>
  <c r="R346" i="13"/>
  <c r="R345" i="13"/>
  <c r="R344" i="13"/>
  <c r="R343" i="13"/>
  <c r="R342" i="13"/>
  <c r="R341" i="13"/>
  <c r="R340" i="13"/>
  <c r="R339" i="13"/>
  <c r="R338" i="13"/>
  <c r="R337" i="13"/>
  <c r="R336" i="13"/>
  <c r="R335" i="13"/>
  <c r="R334" i="13"/>
  <c r="R333" i="13"/>
  <c r="R332" i="13"/>
  <c r="R331" i="13"/>
  <c r="R330" i="13"/>
  <c r="R329" i="13"/>
  <c r="R328" i="13"/>
  <c r="R327" i="13"/>
  <c r="R326" i="13"/>
  <c r="R325" i="13"/>
  <c r="R324" i="13"/>
  <c r="R323" i="13"/>
  <c r="R322" i="13"/>
  <c r="R321" i="13"/>
  <c r="R320" i="13"/>
  <c r="R319" i="13"/>
  <c r="R318" i="13"/>
  <c r="R317" i="13"/>
  <c r="R316" i="13"/>
  <c r="R315" i="13"/>
  <c r="R314" i="13"/>
  <c r="R313" i="13"/>
  <c r="R312" i="13"/>
  <c r="R311" i="13"/>
  <c r="R310" i="13"/>
  <c r="R309" i="13"/>
  <c r="R308" i="13"/>
  <c r="R307" i="13"/>
  <c r="R306" i="13"/>
  <c r="R305" i="13"/>
  <c r="R304" i="13"/>
  <c r="R303" i="13"/>
  <c r="R302" i="13"/>
  <c r="R301" i="13"/>
  <c r="R300" i="13"/>
  <c r="R299" i="13"/>
  <c r="R298" i="13"/>
  <c r="R297" i="13"/>
  <c r="R296" i="13"/>
  <c r="R295" i="13"/>
  <c r="R294" i="13"/>
  <c r="R293" i="13"/>
  <c r="R292" i="13"/>
  <c r="R291" i="13"/>
  <c r="R290" i="13"/>
  <c r="R289" i="13"/>
  <c r="R288" i="13"/>
  <c r="R287" i="13"/>
  <c r="R286" i="13"/>
  <c r="R285" i="13"/>
  <c r="R284" i="13"/>
  <c r="R283" i="13"/>
  <c r="R282" i="13"/>
  <c r="R281" i="13"/>
  <c r="R280" i="13"/>
  <c r="R279" i="13"/>
  <c r="R278" i="13"/>
  <c r="R277" i="13"/>
  <c r="R276" i="13"/>
  <c r="R275" i="13"/>
  <c r="R274" i="13"/>
  <c r="R273" i="13"/>
  <c r="R272" i="13"/>
  <c r="R271" i="13"/>
  <c r="R270" i="13"/>
  <c r="R269" i="13"/>
  <c r="R268" i="13"/>
  <c r="R267" i="13"/>
  <c r="R266" i="13"/>
  <c r="R265" i="13"/>
  <c r="R264" i="13"/>
  <c r="R263" i="13"/>
  <c r="R262" i="13"/>
  <c r="R261" i="13"/>
  <c r="R260" i="13"/>
  <c r="R259" i="13"/>
  <c r="R258" i="13"/>
  <c r="R257" i="13"/>
  <c r="R256" i="13"/>
  <c r="R255" i="13"/>
  <c r="R254" i="13"/>
  <c r="R253" i="13"/>
  <c r="R252" i="13"/>
  <c r="R251" i="13"/>
  <c r="R250" i="13"/>
  <c r="R249" i="13"/>
  <c r="R248" i="13"/>
  <c r="R247" i="13"/>
  <c r="R246" i="13"/>
  <c r="R245" i="13"/>
  <c r="R244" i="13"/>
  <c r="R243" i="13"/>
  <c r="R242" i="13"/>
  <c r="R241" i="13"/>
  <c r="R240" i="13"/>
  <c r="R239" i="13"/>
  <c r="R238" i="13"/>
  <c r="R237" i="13"/>
  <c r="R236" i="13"/>
  <c r="R235" i="13"/>
  <c r="R234" i="13"/>
  <c r="R233" i="13"/>
  <c r="R232" i="13"/>
  <c r="R231" i="13"/>
  <c r="R230" i="13"/>
  <c r="R229" i="13"/>
  <c r="R228" i="13"/>
  <c r="R227" i="13"/>
  <c r="R226" i="13"/>
  <c r="R225" i="13"/>
  <c r="R224" i="13"/>
  <c r="R223" i="13"/>
  <c r="R222" i="13"/>
  <c r="R221" i="13"/>
  <c r="R220" i="13"/>
  <c r="R219" i="13"/>
  <c r="R218" i="13"/>
  <c r="R217" i="13"/>
  <c r="R216" i="13"/>
  <c r="R215" i="13"/>
  <c r="R214" i="13"/>
  <c r="R213" i="13"/>
  <c r="R212" i="13"/>
  <c r="R211" i="13"/>
  <c r="R210" i="13"/>
  <c r="R209" i="13"/>
  <c r="R208" i="13"/>
  <c r="R207" i="13"/>
  <c r="R206" i="13"/>
  <c r="R205" i="13"/>
  <c r="R204" i="13"/>
  <c r="R203" i="13"/>
  <c r="R202" i="13"/>
  <c r="R201" i="13"/>
  <c r="R200" i="13"/>
  <c r="R199" i="13"/>
  <c r="R198" i="13"/>
  <c r="R197" i="13"/>
  <c r="R196" i="13"/>
  <c r="R195" i="13"/>
  <c r="R194" i="13"/>
  <c r="R193" i="13"/>
  <c r="R192" i="13"/>
  <c r="R191" i="13"/>
  <c r="R190" i="13"/>
  <c r="R189" i="13"/>
  <c r="R188" i="13"/>
  <c r="R187" i="13"/>
  <c r="R186" i="13"/>
  <c r="R185" i="13"/>
  <c r="R184" i="13"/>
  <c r="R183" i="13"/>
  <c r="R182" i="13"/>
  <c r="R181" i="13"/>
  <c r="R180" i="13"/>
  <c r="R179" i="13"/>
  <c r="R178" i="13"/>
  <c r="R177" i="13"/>
  <c r="R176" i="13"/>
  <c r="R175" i="13"/>
  <c r="R174" i="13"/>
  <c r="R173" i="13"/>
  <c r="R172" i="13"/>
  <c r="R171" i="13"/>
  <c r="R170" i="13"/>
  <c r="R169" i="13"/>
  <c r="R168" i="13"/>
  <c r="R167" i="13"/>
  <c r="R166" i="13"/>
  <c r="R165" i="13"/>
  <c r="R164" i="13"/>
  <c r="R163" i="13"/>
  <c r="R162" i="13"/>
  <c r="R161" i="13"/>
  <c r="R160" i="13"/>
  <c r="R159" i="13"/>
  <c r="R158" i="13"/>
  <c r="R157" i="13"/>
  <c r="R156" i="13"/>
  <c r="R155" i="13"/>
  <c r="R154" i="13"/>
  <c r="R153" i="13"/>
  <c r="R152" i="13"/>
  <c r="R151" i="13"/>
  <c r="R150" i="13"/>
  <c r="R149" i="13"/>
  <c r="R148" i="13"/>
  <c r="R147" i="13"/>
  <c r="R146" i="13"/>
  <c r="R145" i="13"/>
  <c r="R144" i="13"/>
  <c r="R143" i="13"/>
  <c r="R142" i="13"/>
  <c r="R141" i="13"/>
  <c r="R140" i="13"/>
  <c r="R139" i="13"/>
  <c r="R138" i="13"/>
  <c r="R137" i="13"/>
  <c r="R136" i="13"/>
  <c r="R135" i="13"/>
  <c r="R134" i="13"/>
  <c r="R133" i="13"/>
  <c r="R132" i="13"/>
  <c r="R131" i="13"/>
  <c r="R130" i="13"/>
  <c r="R129" i="13"/>
  <c r="R128" i="13"/>
  <c r="R127" i="13"/>
  <c r="R126" i="13"/>
  <c r="R125" i="13"/>
  <c r="R124" i="13"/>
  <c r="R123" i="13"/>
  <c r="R122" i="13"/>
  <c r="R121" i="13"/>
  <c r="R120" i="13"/>
  <c r="R119" i="13"/>
  <c r="R118" i="13"/>
  <c r="R117" i="13"/>
  <c r="R116" i="13"/>
  <c r="R115" i="13"/>
  <c r="R114" i="13"/>
  <c r="R113" i="13"/>
  <c r="R112" i="13"/>
  <c r="R111" i="13"/>
  <c r="R110" i="13"/>
  <c r="R109" i="13"/>
  <c r="R108" i="13"/>
  <c r="R107" i="13"/>
  <c r="R106" i="13"/>
  <c r="R105" i="13"/>
  <c r="R104" i="13"/>
  <c r="R103" i="13"/>
  <c r="R102" i="13"/>
  <c r="R101" i="13"/>
  <c r="R100" i="13"/>
  <c r="R99" i="13"/>
  <c r="R98" i="13"/>
  <c r="R97" i="13"/>
  <c r="R96" i="13"/>
  <c r="R95" i="13"/>
  <c r="R94" i="13"/>
  <c r="R93" i="13"/>
  <c r="R92" i="13"/>
  <c r="R91" i="13"/>
  <c r="R90" i="13"/>
  <c r="R89" i="13"/>
  <c r="R88" i="13"/>
  <c r="R87" i="13"/>
  <c r="R86" i="13"/>
  <c r="R85" i="13"/>
  <c r="R84" i="13"/>
  <c r="R83" i="13"/>
  <c r="R82" i="13"/>
  <c r="R81" i="13"/>
  <c r="R80" i="13"/>
  <c r="R79" i="13"/>
  <c r="R78" i="13"/>
  <c r="R77" i="13"/>
  <c r="R76" i="13"/>
  <c r="R75" i="13"/>
  <c r="R74" i="13"/>
  <c r="R73" i="13"/>
  <c r="R72" i="13"/>
  <c r="R71" i="13"/>
  <c r="R70" i="13"/>
  <c r="R69" i="13"/>
  <c r="R68" i="13"/>
  <c r="R67" i="13"/>
  <c r="R66" i="13"/>
  <c r="R65" i="13"/>
  <c r="R64" i="13"/>
  <c r="R63" i="13"/>
  <c r="R62" i="13"/>
  <c r="R61" i="13"/>
  <c r="R60" i="13"/>
  <c r="R59" i="13"/>
  <c r="R58" i="13"/>
  <c r="R57" i="13"/>
  <c r="R56" i="13"/>
  <c r="R55" i="13"/>
  <c r="R54" i="13"/>
  <c r="R53" i="13"/>
  <c r="R52" i="13"/>
  <c r="R51" i="13"/>
  <c r="R50" i="13"/>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18" i="13"/>
  <c r="R17" i="13"/>
  <c r="R16" i="13"/>
  <c r="R15" i="13"/>
  <c r="R14" i="13"/>
  <c r="R13" i="13"/>
  <c r="R12" i="13"/>
  <c r="R11" i="13"/>
  <c r="R10" i="13"/>
  <c r="R9" i="13"/>
  <c r="O1794" i="13"/>
  <c r="O1793" i="13"/>
  <c r="O1792" i="13"/>
  <c r="O1791" i="13"/>
  <c r="O1790" i="13"/>
  <c r="O1789" i="13"/>
  <c r="O1788" i="13"/>
  <c r="O1787" i="13"/>
  <c r="O1786" i="13"/>
  <c r="O1785" i="13"/>
  <c r="O1784" i="13"/>
  <c r="O1783" i="13"/>
  <c r="O1782" i="13"/>
  <c r="O1781" i="13"/>
  <c r="O1780" i="13"/>
  <c r="O1779" i="13"/>
  <c r="O1778" i="13"/>
  <c r="O1777" i="13"/>
  <c r="O1776" i="13"/>
  <c r="O1775" i="13"/>
  <c r="O1774" i="13"/>
  <c r="O1773" i="13"/>
  <c r="O1772" i="13"/>
  <c r="O1771" i="13"/>
  <c r="O1770" i="13"/>
  <c r="O1769" i="13"/>
  <c r="O1768" i="13"/>
  <c r="O1767" i="13"/>
  <c r="O1766" i="13"/>
  <c r="O1765" i="13"/>
  <c r="O1764" i="13"/>
  <c r="O1763" i="13"/>
  <c r="O1762" i="13"/>
  <c r="O1761" i="13"/>
  <c r="O1760" i="13"/>
  <c r="O1759" i="13"/>
  <c r="O1758" i="13"/>
  <c r="O1757" i="13"/>
  <c r="O1756" i="13"/>
  <c r="O1755" i="13"/>
  <c r="O1754" i="13"/>
  <c r="O1753" i="13"/>
  <c r="O1752" i="13"/>
  <c r="O1751" i="13"/>
  <c r="O1750" i="13"/>
  <c r="O1749" i="13"/>
  <c r="O1748" i="13"/>
  <c r="O1747" i="13"/>
  <c r="O1746" i="13"/>
  <c r="O1745" i="13"/>
  <c r="O1744" i="13"/>
  <c r="O1743" i="13"/>
  <c r="O1742" i="13"/>
  <c r="O1741" i="13"/>
  <c r="O1740" i="13"/>
  <c r="O1739" i="13"/>
  <c r="O1738" i="13"/>
  <c r="O1737" i="13"/>
  <c r="O1736" i="13"/>
  <c r="O1735" i="13"/>
  <c r="O1734" i="13"/>
  <c r="O1733" i="13"/>
  <c r="O1732" i="13"/>
  <c r="O1731" i="13"/>
  <c r="O1730" i="13"/>
  <c r="O1729" i="13"/>
  <c r="O1728" i="13"/>
  <c r="O1727" i="13"/>
  <c r="O1726" i="13"/>
  <c r="O1725" i="13"/>
  <c r="O1724" i="13"/>
  <c r="O1723" i="13"/>
  <c r="O1722" i="13"/>
  <c r="O1721" i="13"/>
  <c r="O1720" i="13"/>
  <c r="O1719" i="13"/>
  <c r="O1718" i="13"/>
  <c r="O1717" i="13"/>
  <c r="O1716" i="13"/>
  <c r="O1715" i="13"/>
  <c r="O1714" i="13"/>
  <c r="O1713" i="13"/>
  <c r="O1712" i="13"/>
  <c r="O1711" i="13"/>
  <c r="O1710" i="13"/>
  <c r="O1709" i="13"/>
  <c r="O1708" i="13"/>
  <c r="O1707" i="13"/>
  <c r="O1706" i="13"/>
  <c r="O1705" i="13"/>
  <c r="O1704" i="13"/>
  <c r="O1703" i="13"/>
  <c r="O1702" i="13"/>
  <c r="O1701" i="13"/>
  <c r="O1700" i="13"/>
  <c r="O1699" i="13"/>
  <c r="O1698" i="13"/>
  <c r="O1697" i="13"/>
  <c r="O1696" i="13"/>
  <c r="O1695" i="13"/>
  <c r="O1694" i="13"/>
  <c r="O1693" i="13"/>
  <c r="O1692" i="13"/>
  <c r="O1691" i="13"/>
  <c r="O1690" i="13"/>
  <c r="O1689" i="13"/>
  <c r="O1688" i="13"/>
  <c r="O1687" i="13"/>
  <c r="O1686" i="13"/>
  <c r="O1685" i="13"/>
  <c r="O1684" i="13"/>
  <c r="O1683" i="13"/>
  <c r="O1682" i="13"/>
  <c r="O1681" i="13"/>
  <c r="O1680" i="13"/>
  <c r="O1679" i="13"/>
  <c r="O1678" i="13"/>
  <c r="O1677" i="13"/>
  <c r="O1676" i="13"/>
  <c r="O1675" i="13"/>
  <c r="O1674" i="13"/>
  <c r="O1673" i="13"/>
  <c r="O1672" i="13"/>
  <c r="O1671" i="13"/>
  <c r="O1670" i="13"/>
  <c r="O1669" i="13"/>
  <c r="O1668" i="13"/>
  <c r="O1667" i="13"/>
  <c r="O1666" i="13"/>
  <c r="O1665" i="13"/>
  <c r="O1664" i="13"/>
  <c r="O1663" i="13"/>
  <c r="O1662" i="13"/>
  <c r="O1661" i="13"/>
  <c r="O1660" i="13"/>
  <c r="O1659" i="13"/>
  <c r="O1658" i="13"/>
  <c r="O1657" i="13"/>
  <c r="O1656" i="13"/>
  <c r="O1655" i="13"/>
  <c r="O1654" i="13"/>
  <c r="O1653" i="13"/>
  <c r="O1652" i="13"/>
  <c r="O1651" i="13"/>
  <c r="O1650" i="13"/>
  <c r="O1649" i="13"/>
  <c r="O1648" i="13"/>
  <c r="O1647" i="13"/>
  <c r="O1646" i="13"/>
  <c r="O1645" i="13"/>
  <c r="O1644" i="13"/>
  <c r="O1643" i="13"/>
  <c r="O1642" i="13"/>
  <c r="O1641" i="13"/>
  <c r="O1640" i="13"/>
  <c r="O1639" i="13"/>
  <c r="O1638" i="13"/>
  <c r="O1637" i="13"/>
  <c r="O1636" i="13"/>
  <c r="O1635" i="13"/>
  <c r="O1634" i="13"/>
  <c r="O1633" i="13"/>
  <c r="O1632" i="13"/>
  <c r="O1631" i="13"/>
  <c r="O1630" i="13"/>
  <c r="O1629" i="13"/>
  <c r="O1628" i="13"/>
  <c r="O1627" i="13"/>
  <c r="O1626" i="13"/>
  <c r="O1625" i="13"/>
  <c r="O1624" i="13"/>
  <c r="O1623" i="13"/>
  <c r="O1622" i="13"/>
  <c r="O1621" i="13"/>
  <c r="O1620" i="13"/>
  <c r="O1619" i="13"/>
  <c r="O1618" i="13"/>
  <c r="O1617" i="13"/>
  <c r="O1616" i="13"/>
  <c r="O1615" i="13"/>
  <c r="O1614" i="13"/>
  <c r="O1613" i="13"/>
  <c r="O1612" i="13"/>
  <c r="O1611" i="13"/>
  <c r="O1610" i="13"/>
  <c r="O1609" i="13"/>
  <c r="O1608" i="13"/>
  <c r="O1607" i="13"/>
  <c r="O1606" i="13"/>
  <c r="O1605" i="13"/>
  <c r="O1604" i="13"/>
  <c r="O1603" i="13"/>
  <c r="O1602" i="13"/>
  <c r="O1601" i="13"/>
  <c r="O1600" i="13"/>
  <c r="O1599" i="13"/>
  <c r="O1598" i="13"/>
  <c r="O1597" i="13"/>
  <c r="O1596" i="13"/>
  <c r="O1595" i="13"/>
  <c r="O1594" i="13"/>
  <c r="O1593" i="13"/>
  <c r="O1592" i="13"/>
  <c r="O1591" i="13"/>
  <c r="O1590" i="13"/>
  <c r="O1589" i="13"/>
  <c r="O1588" i="13"/>
  <c r="O1587" i="13"/>
  <c r="O1586" i="13"/>
  <c r="O1585" i="13"/>
  <c r="O1584" i="13"/>
  <c r="O1583" i="13"/>
  <c r="O1582" i="13"/>
  <c r="O1581" i="13"/>
  <c r="O1580" i="13"/>
  <c r="O1579" i="13"/>
  <c r="O1578" i="13"/>
  <c r="O1577" i="13"/>
  <c r="O1576" i="13"/>
  <c r="O1575" i="13"/>
  <c r="O1574" i="13"/>
  <c r="O1573" i="13"/>
  <c r="O1572" i="13"/>
  <c r="O1571" i="13"/>
  <c r="O1570" i="13"/>
  <c r="O1569" i="13"/>
  <c r="O1568" i="13"/>
  <c r="O1567" i="13"/>
  <c r="O1566" i="13"/>
  <c r="O1565" i="13"/>
  <c r="O1564" i="13"/>
  <c r="O1563" i="13"/>
  <c r="O1562" i="13"/>
  <c r="O1561" i="13"/>
  <c r="O1560" i="13"/>
  <c r="O1559" i="13"/>
  <c r="O1558" i="13"/>
  <c r="O1557" i="13"/>
  <c r="O1556" i="13"/>
  <c r="O1555" i="13"/>
  <c r="O1554" i="13"/>
  <c r="O1553" i="13"/>
  <c r="O1552" i="13"/>
  <c r="O1551" i="13"/>
  <c r="O1550" i="13"/>
  <c r="O1549" i="13"/>
  <c r="O1548" i="13"/>
  <c r="O1547" i="13"/>
  <c r="O1546" i="13"/>
  <c r="O1545" i="13"/>
  <c r="O1544" i="13"/>
  <c r="O1543" i="13"/>
  <c r="O1542" i="13"/>
  <c r="O1541" i="13"/>
  <c r="O1540" i="13"/>
  <c r="O1539" i="13"/>
  <c r="O1538" i="13"/>
  <c r="O1537" i="13"/>
  <c r="O1536" i="13"/>
  <c r="O1535" i="13"/>
  <c r="O1534" i="13"/>
  <c r="O1533" i="13"/>
  <c r="O1532" i="13"/>
  <c r="O1531" i="13"/>
  <c r="O1530" i="13"/>
  <c r="O1529" i="13"/>
  <c r="O1528" i="13"/>
  <c r="O1527" i="13"/>
  <c r="O1526" i="13"/>
  <c r="O1525" i="13"/>
  <c r="O1524" i="13"/>
  <c r="O1523" i="13"/>
  <c r="O1522" i="13"/>
  <c r="O1521" i="13"/>
  <c r="O1520" i="13"/>
  <c r="O1519" i="13"/>
  <c r="O1518" i="13"/>
  <c r="O1517" i="13"/>
  <c r="O1516" i="13"/>
  <c r="O1515" i="13"/>
  <c r="O1514" i="13"/>
  <c r="O1513" i="13"/>
  <c r="O1512" i="13"/>
  <c r="O1511" i="13"/>
  <c r="O1510" i="13"/>
  <c r="O1509" i="13"/>
  <c r="O1508" i="13"/>
  <c r="O1507" i="13"/>
  <c r="O1506" i="13"/>
  <c r="O1505" i="13"/>
  <c r="O1504" i="13"/>
  <c r="O1503" i="13"/>
  <c r="O1502" i="13"/>
  <c r="O1501" i="13"/>
  <c r="O1500" i="13"/>
  <c r="O1499" i="13"/>
  <c r="O1498" i="13"/>
  <c r="O1497" i="13"/>
  <c r="O1496" i="13"/>
  <c r="O1495" i="13"/>
  <c r="O1494" i="13"/>
  <c r="O1493" i="13"/>
  <c r="O1492" i="13"/>
  <c r="O1491" i="13"/>
  <c r="O1490" i="13"/>
  <c r="O1489" i="13"/>
  <c r="O1488" i="13"/>
  <c r="O1487" i="13"/>
  <c r="O1486" i="13"/>
  <c r="O1485" i="13"/>
  <c r="O1484" i="13"/>
  <c r="O1483" i="13"/>
  <c r="O1482" i="13"/>
  <c r="O1481" i="13"/>
  <c r="O1480" i="13"/>
  <c r="O1479" i="13"/>
  <c r="O1478" i="13"/>
  <c r="O1477" i="13"/>
  <c r="O1476" i="13"/>
  <c r="O1475" i="13"/>
  <c r="O1474" i="13"/>
  <c r="O1473" i="13"/>
  <c r="O1472" i="13"/>
  <c r="O1471" i="13"/>
  <c r="O1470" i="13"/>
  <c r="O1469" i="13"/>
  <c r="O1468" i="13"/>
  <c r="O1467" i="13"/>
  <c r="O1466" i="13"/>
  <c r="O1465" i="13"/>
  <c r="O1464" i="13"/>
  <c r="O1463" i="13"/>
  <c r="O1462" i="13"/>
  <c r="O1461" i="13"/>
  <c r="O1460" i="13"/>
  <c r="O1459" i="13"/>
  <c r="O1458" i="13"/>
  <c r="O1457" i="13"/>
  <c r="O1456" i="13"/>
  <c r="O1455" i="13"/>
  <c r="O1454" i="13"/>
  <c r="O1453" i="13"/>
  <c r="O1452" i="13"/>
  <c r="O1451" i="13"/>
  <c r="O1450" i="13"/>
  <c r="O1449" i="13"/>
  <c r="O1448" i="13"/>
  <c r="O1447" i="13"/>
  <c r="O1446" i="13"/>
  <c r="O1445" i="13"/>
  <c r="O1444" i="13"/>
  <c r="O1443" i="13"/>
  <c r="O1442" i="13"/>
  <c r="O1441" i="13"/>
  <c r="O1440" i="13"/>
  <c r="O1439" i="13"/>
  <c r="O1438" i="13"/>
  <c r="O1437" i="13"/>
  <c r="O1436" i="13"/>
  <c r="O1435" i="13"/>
  <c r="O1434" i="13"/>
  <c r="O1433" i="13"/>
  <c r="O1432" i="13"/>
  <c r="O1431" i="13"/>
  <c r="O1430" i="13"/>
  <c r="O1429" i="13"/>
  <c r="O1428" i="13"/>
  <c r="O1427" i="13"/>
  <c r="O1426" i="13"/>
  <c r="O1425" i="13"/>
  <c r="O1424" i="13"/>
  <c r="O1423" i="13"/>
  <c r="O1422" i="13"/>
  <c r="O1421" i="13"/>
  <c r="O1420" i="13"/>
  <c r="O1419" i="13"/>
  <c r="O1418" i="13"/>
  <c r="O1417" i="13"/>
  <c r="O1416" i="13"/>
  <c r="O1415" i="13"/>
  <c r="O1414" i="13"/>
  <c r="O1413" i="13"/>
  <c r="O1412" i="13"/>
  <c r="O1411" i="13"/>
  <c r="O1410" i="13"/>
  <c r="O1409" i="13"/>
  <c r="O1408" i="13"/>
  <c r="O1407" i="13"/>
  <c r="O1406" i="13"/>
  <c r="O1405" i="13"/>
  <c r="O1404" i="13"/>
  <c r="O1403" i="13"/>
  <c r="O1402" i="13"/>
  <c r="O1401" i="13"/>
  <c r="O1400" i="13"/>
  <c r="O1399" i="13"/>
  <c r="O1398" i="13"/>
  <c r="O1397" i="13"/>
  <c r="O1396" i="13"/>
  <c r="O1395" i="13"/>
  <c r="O1394" i="13"/>
  <c r="O1393" i="13"/>
  <c r="O1392" i="13"/>
  <c r="O1391" i="13"/>
  <c r="O1390" i="13"/>
  <c r="O1389" i="13"/>
  <c r="O1388" i="13"/>
  <c r="O1387" i="13"/>
  <c r="O1386" i="13"/>
  <c r="O1385" i="13"/>
  <c r="O1384" i="13"/>
  <c r="O1383" i="13"/>
  <c r="O1382" i="13"/>
  <c r="O1381" i="13"/>
  <c r="O1380" i="13"/>
  <c r="O1379" i="13"/>
  <c r="O1378" i="13"/>
  <c r="O1377" i="13"/>
  <c r="O1376" i="13"/>
  <c r="O1375" i="13"/>
  <c r="O1374" i="13"/>
  <c r="O1373" i="13"/>
  <c r="O1372" i="13"/>
  <c r="O1371" i="13"/>
  <c r="O1370" i="13"/>
  <c r="O1369" i="13"/>
  <c r="O1368" i="13"/>
  <c r="O1367" i="13"/>
  <c r="O1366" i="13"/>
  <c r="O1365" i="13"/>
  <c r="O1364" i="13"/>
  <c r="O1363" i="13"/>
  <c r="O1362" i="13"/>
  <c r="O1361" i="13"/>
  <c r="O1360" i="13"/>
  <c r="O1359" i="13"/>
  <c r="O1358" i="13"/>
  <c r="O1357" i="13"/>
  <c r="O1356" i="13"/>
  <c r="O1355" i="13"/>
  <c r="O1354" i="13"/>
  <c r="O1353" i="13"/>
  <c r="O1352" i="13"/>
  <c r="O1351" i="13"/>
  <c r="O1350" i="13"/>
  <c r="O1349" i="13"/>
  <c r="O1348" i="13"/>
  <c r="O1347" i="13"/>
  <c r="O1346" i="13"/>
  <c r="O1345" i="13"/>
  <c r="O1344" i="13"/>
  <c r="O1343" i="13"/>
  <c r="O1342" i="13"/>
  <c r="O1341" i="13"/>
  <c r="O1340" i="13"/>
  <c r="O1339" i="13"/>
  <c r="O1338" i="13"/>
  <c r="O1337" i="13"/>
  <c r="O1336" i="13"/>
  <c r="O1335" i="13"/>
  <c r="O1334" i="13"/>
  <c r="O1333" i="13"/>
  <c r="O1332" i="13"/>
  <c r="O1331" i="13"/>
  <c r="O1330" i="13"/>
  <c r="O1329" i="13"/>
  <c r="O1328" i="13"/>
  <c r="O1327" i="13"/>
  <c r="O1326" i="13"/>
  <c r="O1325" i="13"/>
  <c r="O1324" i="13"/>
  <c r="O1323" i="13"/>
  <c r="O1322" i="13"/>
  <c r="O1321" i="13"/>
  <c r="O1320" i="13"/>
  <c r="O1319" i="13"/>
  <c r="O1318" i="13"/>
  <c r="O1317" i="13"/>
  <c r="O1316" i="13"/>
  <c r="O1315" i="13"/>
  <c r="O1314" i="13"/>
  <c r="O1313" i="13"/>
  <c r="O1312" i="13"/>
  <c r="O1311" i="13"/>
  <c r="O1310" i="13"/>
  <c r="O1309" i="13"/>
  <c r="O1308" i="13"/>
  <c r="O1307" i="13"/>
  <c r="O1306" i="13"/>
  <c r="O1305" i="13"/>
  <c r="O1304" i="13"/>
  <c r="O1303" i="13"/>
  <c r="O1302" i="13"/>
  <c r="O1301" i="13"/>
  <c r="O1300" i="13"/>
  <c r="O1299" i="13"/>
  <c r="O1298" i="13"/>
  <c r="O1297" i="13"/>
  <c r="O1296" i="13"/>
  <c r="O1295" i="13"/>
  <c r="O1294" i="13"/>
  <c r="O1293" i="13"/>
  <c r="O1292" i="13"/>
  <c r="O1291" i="13"/>
  <c r="O1290" i="13"/>
  <c r="O1289" i="13"/>
  <c r="O1288" i="13"/>
  <c r="O1287" i="13"/>
  <c r="O1286" i="13"/>
  <c r="O1285" i="13"/>
  <c r="O1284" i="13"/>
  <c r="O1283" i="13"/>
  <c r="O1282" i="13"/>
  <c r="O1281" i="13"/>
  <c r="O1280" i="13"/>
  <c r="O1279" i="13"/>
  <c r="O1278" i="13"/>
  <c r="O1277" i="13"/>
  <c r="O1276" i="13"/>
  <c r="O1275" i="13"/>
  <c r="O1274" i="13"/>
  <c r="O1273" i="13"/>
  <c r="O1272" i="13"/>
  <c r="O1271" i="13"/>
  <c r="O1270" i="13"/>
  <c r="O1269" i="13"/>
  <c r="O1268" i="13"/>
  <c r="O1267" i="13"/>
  <c r="O1266" i="13"/>
  <c r="O1265" i="13"/>
  <c r="O1264" i="13"/>
  <c r="O1263" i="13"/>
  <c r="O1262" i="13"/>
  <c r="O1261" i="13"/>
  <c r="O1260" i="13"/>
  <c r="O1259" i="13"/>
  <c r="O1258" i="13"/>
  <c r="O1257" i="13"/>
  <c r="O1256" i="13"/>
  <c r="O1255" i="13"/>
  <c r="O1254" i="13"/>
  <c r="O1253" i="13"/>
  <c r="O1252" i="13"/>
  <c r="O1251" i="13"/>
  <c r="O1250" i="13"/>
  <c r="O1249" i="13"/>
  <c r="O1248" i="13"/>
  <c r="O1247" i="13"/>
  <c r="O1246" i="13"/>
  <c r="O1245" i="13"/>
  <c r="O1244" i="13"/>
  <c r="O1243" i="13"/>
  <c r="O1242" i="13"/>
  <c r="O1241" i="13"/>
  <c r="O1240" i="13"/>
  <c r="O1239" i="13"/>
  <c r="O1238" i="13"/>
  <c r="O1237" i="13"/>
  <c r="O1236" i="13"/>
  <c r="O1235" i="13"/>
  <c r="O1234" i="13"/>
  <c r="O1233" i="13"/>
  <c r="O1232" i="13"/>
  <c r="O1231" i="13"/>
  <c r="O1230" i="13"/>
  <c r="O1229" i="13"/>
  <c r="O1228" i="13"/>
  <c r="O1227" i="13"/>
  <c r="O1226" i="13"/>
  <c r="O1225" i="13"/>
  <c r="O1224" i="13"/>
  <c r="O1223" i="13"/>
  <c r="O1222" i="13"/>
  <c r="O1221" i="13"/>
  <c r="O1220" i="13"/>
  <c r="O1219" i="13"/>
  <c r="O1218" i="13"/>
  <c r="O1217" i="13"/>
  <c r="O1216" i="13"/>
  <c r="O1215" i="13"/>
  <c r="O1214" i="13"/>
  <c r="O1213" i="13"/>
  <c r="O1212" i="13"/>
  <c r="O1211" i="13"/>
  <c r="O1210" i="13"/>
  <c r="O1209" i="13"/>
  <c r="O1208" i="13"/>
  <c r="O1207" i="13"/>
  <c r="O1206" i="13"/>
  <c r="O1205" i="13"/>
  <c r="O1204" i="13"/>
  <c r="O1203" i="13"/>
  <c r="O1202" i="13"/>
  <c r="O1201" i="13"/>
  <c r="O1200" i="13"/>
  <c r="O1199" i="13"/>
  <c r="O1198" i="13"/>
  <c r="O1197" i="13"/>
  <c r="O1196" i="13"/>
  <c r="O1195" i="13"/>
  <c r="O1194" i="13"/>
  <c r="O1193" i="13"/>
  <c r="O1192" i="13"/>
  <c r="O1191" i="13"/>
  <c r="O1190" i="13"/>
  <c r="O1189" i="13"/>
  <c r="O1188" i="13"/>
  <c r="O1187" i="13"/>
  <c r="O1186" i="13"/>
  <c r="O1185" i="13"/>
  <c r="O1184" i="13"/>
  <c r="O1183" i="13"/>
  <c r="O1182" i="13"/>
  <c r="O1181" i="13"/>
  <c r="O1180" i="13"/>
  <c r="O1179" i="13"/>
  <c r="O1178" i="13"/>
  <c r="O1177" i="13"/>
  <c r="O1176" i="13"/>
  <c r="O1175" i="13"/>
  <c r="O1174" i="13"/>
  <c r="O1173" i="13"/>
  <c r="O1172" i="13"/>
  <c r="O1171" i="13"/>
  <c r="O1170" i="13"/>
  <c r="O1169" i="13"/>
  <c r="O1168" i="13"/>
  <c r="O1167" i="13"/>
  <c r="O1166" i="13"/>
  <c r="O1165" i="13"/>
  <c r="O1164" i="13"/>
  <c r="O1163" i="13"/>
  <c r="O1162" i="13"/>
  <c r="O1161" i="13"/>
  <c r="O1160" i="13"/>
  <c r="O1159" i="13"/>
  <c r="O1158" i="13"/>
  <c r="O1157" i="13"/>
  <c r="O1156" i="13"/>
  <c r="O1155" i="13"/>
  <c r="O1154" i="13"/>
  <c r="O1153" i="13"/>
  <c r="O1152" i="13"/>
  <c r="O1151" i="13"/>
  <c r="O1150" i="13"/>
  <c r="O1149" i="13"/>
  <c r="O1148" i="13"/>
  <c r="O1147" i="13"/>
  <c r="O1146" i="13"/>
  <c r="O1145" i="13"/>
  <c r="O1144" i="13"/>
  <c r="O1143" i="13"/>
  <c r="O1142" i="13"/>
  <c r="O1141" i="13"/>
  <c r="O1140" i="13"/>
  <c r="O1139" i="13"/>
  <c r="O1138" i="13"/>
  <c r="O1137" i="13"/>
  <c r="O1136" i="13"/>
  <c r="O1135" i="13"/>
  <c r="O1134" i="13"/>
  <c r="O1133" i="13"/>
  <c r="O1132" i="13"/>
  <c r="O1131" i="13"/>
  <c r="O1130" i="13"/>
  <c r="O1129" i="13"/>
  <c r="O1128" i="13"/>
  <c r="O1127" i="13"/>
  <c r="O1126" i="13"/>
  <c r="O1125" i="13"/>
  <c r="O1124" i="13"/>
  <c r="O1123" i="13"/>
  <c r="O1122" i="13"/>
  <c r="O1121" i="13"/>
  <c r="O1120" i="13"/>
  <c r="O1119" i="13"/>
  <c r="O1118" i="13"/>
  <c r="O1117" i="13"/>
  <c r="O1116" i="13"/>
  <c r="O1115" i="13"/>
  <c r="O1114" i="13"/>
  <c r="O1113" i="13"/>
  <c r="O1112" i="13"/>
  <c r="O1111" i="13"/>
  <c r="O1110" i="13"/>
  <c r="O1109" i="13"/>
  <c r="O1108" i="13"/>
  <c r="O1107" i="13"/>
  <c r="O1106" i="13"/>
  <c r="O1105" i="13"/>
  <c r="O1104" i="13"/>
  <c r="O1103" i="13"/>
  <c r="O1102" i="13"/>
  <c r="O1101" i="13"/>
  <c r="O1100" i="13"/>
  <c r="O1099" i="13"/>
  <c r="O1098" i="13"/>
  <c r="O1097" i="13"/>
  <c r="O1096" i="13"/>
  <c r="O1095" i="13"/>
  <c r="O1094" i="13"/>
  <c r="O1093" i="13"/>
  <c r="O1092" i="13"/>
  <c r="O1091" i="13"/>
  <c r="O1090" i="13"/>
  <c r="O1089" i="13"/>
  <c r="O1088" i="13"/>
  <c r="O1087" i="13"/>
  <c r="O1086" i="13"/>
  <c r="O1085" i="13"/>
  <c r="O1084" i="13"/>
  <c r="O1083" i="13"/>
  <c r="O1082" i="13"/>
  <c r="O1081" i="13"/>
  <c r="O1080" i="13"/>
  <c r="O1079" i="13"/>
  <c r="O1078" i="13"/>
  <c r="O1077" i="13"/>
  <c r="O1076" i="13"/>
  <c r="O1075" i="13"/>
  <c r="O1074" i="13"/>
  <c r="O1073" i="13"/>
  <c r="O1072" i="13"/>
  <c r="O1071" i="13"/>
  <c r="O1070" i="13"/>
  <c r="O1069" i="13"/>
  <c r="O1068" i="13"/>
  <c r="O1067" i="13"/>
  <c r="O1066" i="13"/>
  <c r="O1065" i="13"/>
  <c r="O1064" i="13"/>
  <c r="O1063" i="13"/>
  <c r="O1062" i="13"/>
  <c r="O1061" i="13"/>
  <c r="O1060" i="13"/>
  <c r="O1059" i="13"/>
  <c r="O1058" i="13"/>
  <c r="O1057" i="13"/>
  <c r="O1056" i="13"/>
  <c r="O1055" i="13"/>
  <c r="O1054" i="13"/>
  <c r="O1053" i="13"/>
  <c r="O1052" i="13"/>
  <c r="O1051" i="13"/>
  <c r="O1050" i="13"/>
  <c r="O1049" i="13"/>
  <c r="O1048" i="13"/>
  <c r="O1047" i="13"/>
  <c r="O1046" i="13"/>
  <c r="O1045" i="13"/>
  <c r="O1044" i="13"/>
  <c r="O1043" i="13"/>
  <c r="O1042" i="13"/>
  <c r="O1041" i="13"/>
  <c r="O1040" i="13"/>
  <c r="O1039" i="13"/>
  <c r="O1038" i="13"/>
  <c r="O1037" i="13"/>
  <c r="O1036" i="13"/>
  <c r="O1035" i="13"/>
  <c r="O1034" i="13"/>
  <c r="O1033" i="13"/>
  <c r="O1032" i="13"/>
  <c r="O1031" i="13"/>
  <c r="O1030" i="13"/>
  <c r="O1029" i="13"/>
  <c r="O1028" i="13"/>
  <c r="O1027" i="13"/>
  <c r="O1026" i="13"/>
  <c r="O1025" i="13"/>
  <c r="O1024" i="13"/>
  <c r="O1023" i="13"/>
  <c r="O1022" i="13"/>
  <c r="O1021" i="13"/>
  <c r="O1020" i="13"/>
  <c r="O1019" i="13"/>
  <c r="O1018" i="13"/>
  <c r="O1017" i="13"/>
  <c r="O1016" i="13"/>
  <c r="O1015" i="13"/>
  <c r="O1014" i="13"/>
  <c r="O1013" i="13"/>
  <c r="O1012" i="13"/>
  <c r="O1011" i="13"/>
  <c r="O1010" i="13"/>
  <c r="O1009" i="13"/>
  <c r="O1008" i="13"/>
  <c r="O1007" i="13"/>
  <c r="O1006" i="13"/>
  <c r="O1005" i="13"/>
  <c r="O1004" i="13"/>
  <c r="O1003" i="13"/>
  <c r="O1002" i="13"/>
  <c r="O1001" i="13"/>
  <c r="O1000" i="13"/>
  <c r="O999" i="13"/>
  <c r="O998" i="13"/>
  <c r="O997" i="13"/>
  <c r="O996" i="13"/>
  <c r="O995" i="13"/>
  <c r="O994" i="13"/>
  <c r="O993" i="13"/>
  <c r="O992" i="13"/>
  <c r="O991" i="13"/>
  <c r="O990" i="13"/>
  <c r="O989" i="13"/>
  <c r="O988" i="13"/>
  <c r="O987" i="13"/>
  <c r="O986" i="13"/>
  <c r="O985" i="13"/>
  <c r="O984" i="13"/>
  <c r="O983" i="13"/>
  <c r="O982" i="13"/>
  <c r="O981" i="13"/>
  <c r="O980" i="13"/>
  <c r="O979" i="13"/>
  <c r="O978" i="13"/>
  <c r="O977" i="13"/>
  <c r="O976" i="13"/>
  <c r="O975" i="13"/>
  <c r="O974" i="13"/>
  <c r="O973" i="13"/>
  <c r="O972" i="13"/>
  <c r="O971" i="13"/>
  <c r="O970" i="13"/>
  <c r="O969" i="13"/>
  <c r="O968" i="13"/>
  <c r="O967" i="13"/>
  <c r="O966" i="13"/>
  <c r="O965" i="13"/>
  <c r="O964" i="13"/>
  <c r="O963" i="13"/>
  <c r="O962" i="13"/>
  <c r="O961" i="13"/>
  <c r="O960" i="13"/>
  <c r="O959" i="13"/>
  <c r="O958" i="13"/>
  <c r="O957" i="13"/>
  <c r="O956" i="13"/>
  <c r="O955" i="13"/>
  <c r="O954" i="13"/>
  <c r="O953" i="13"/>
  <c r="O952" i="13"/>
  <c r="O951" i="13"/>
  <c r="O950" i="13"/>
  <c r="O949" i="13"/>
  <c r="O948" i="13"/>
  <c r="O947" i="13"/>
  <c r="O946" i="13"/>
  <c r="O945" i="13"/>
  <c r="O944" i="13"/>
  <c r="O943" i="13"/>
  <c r="O942" i="13"/>
  <c r="O941" i="13"/>
  <c r="O940" i="13"/>
  <c r="O939" i="13"/>
  <c r="O938" i="13"/>
  <c r="O937" i="13"/>
  <c r="O936" i="13"/>
  <c r="O935" i="13"/>
  <c r="O934" i="13"/>
  <c r="O933" i="13"/>
  <c r="O932" i="13"/>
  <c r="O931" i="13"/>
  <c r="O930" i="13"/>
  <c r="O929" i="13"/>
  <c r="O928" i="13"/>
  <c r="O927" i="13"/>
  <c r="O926" i="13"/>
  <c r="O925" i="13"/>
  <c r="O924" i="13"/>
  <c r="O923" i="13"/>
  <c r="O922" i="13"/>
  <c r="O921" i="13"/>
  <c r="O920" i="13"/>
  <c r="O919" i="13"/>
  <c r="O918" i="13"/>
  <c r="O917" i="13"/>
  <c r="O916" i="13"/>
  <c r="O915" i="13"/>
  <c r="O914" i="13"/>
  <c r="O913" i="13"/>
  <c r="O912" i="13"/>
  <c r="O911" i="13"/>
  <c r="O910" i="13"/>
  <c r="O909" i="13"/>
  <c r="O908" i="13"/>
  <c r="O907" i="13"/>
  <c r="O906" i="13"/>
  <c r="O905" i="13"/>
  <c r="O904" i="13"/>
  <c r="O903" i="13"/>
  <c r="O902" i="13"/>
  <c r="O901" i="13"/>
  <c r="O900" i="13"/>
  <c r="O899" i="13"/>
  <c r="O898" i="13"/>
  <c r="O897" i="13"/>
  <c r="O896" i="13"/>
  <c r="O895" i="13"/>
  <c r="O894" i="13"/>
  <c r="O893" i="13"/>
  <c r="O892" i="13"/>
  <c r="O891" i="13"/>
  <c r="O890" i="13"/>
  <c r="O889" i="13"/>
  <c r="O888" i="13"/>
  <c r="O887" i="13"/>
  <c r="O886" i="13"/>
  <c r="O885" i="13"/>
  <c r="O884" i="13"/>
  <c r="O883" i="13"/>
  <c r="O882" i="13"/>
  <c r="O881" i="13"/>
  <c r="O880" i="13"/>
  <c r="O879" i="13"/>
  <c r="O878" i="13"/>
  <c r="O877" i="13"/>
  <c r="O876" i="13"/>
  <c r="O875" i="13"/>
  <c r="O874" i="13"/>
  <c r="O873" i="13"/>
  <c r="O872" i="13"/>
  <c r="O871" i="13"/>
  <c r="O870" i="13"/>
  <c r="O869" i="13"/>
  <c r="O868" i="13"/>
  <c r="O867" i="13"/>
  <c r="O866" i="13"/>
  <c r="O865" i="13"/>
  <c r="O864" i="13"/>
  <c r="O863" i="13"/>
  <c r="O862" i="13"/>
  <c r="O861" i="13"/>
  <c r="O860" i="13"/>
  <c r="O859" i="13"/>
  <c r="O858" i="13"/>
  <c r="O857" i="13"/>
  <c r="O856" i="13"/>
  <c r="O855" i="13"/>
  <c r="O854" i="13"/>
  <c r="O853" i="13"/>
  <c r="O852" i="13"/>
  <c r="O851" i="13"/>
  <c r="O850" i="13"/>
  <c r="O849" i="13"/>
  <c r="O848" i="13"/>
  <c r="O847" i="13"/>
  <c r="O846" i="13"/>
  <c r="O845" i="13"/>
  <c r="O844" i="13"/>
  <c r="O843" i="13"/>
  <c r="O842" i="13"/>
  <c r="O841" i="13"/>
  <c r="O840" i="13"/>
  <c r="O839" i="13"/>
  <c r="O838" i="13"/>
  <c r="O837" i="13"/>
  <c r="O836" i="13"/>
  <c r="O835" i="13"/>
  <c r="O834" i="13"/>
  <c r="O833" i="13"/>
  <c r="O832" i="13"/>
  <c r="O831" i="13"/>
  <c r="O830" i="13"/>
  <c r="O829" i="13"/>
  <c r="O828" i="13"/>
  <c r="O827" i="13"/>
  <c r="O826" i="13"/>
  <c r="O825" i="13"/>
  <c r="O824" i="13"/>
  <c r="O823" i="13"/>
  <c r="O822" i="13"/>
  <c r="O821" i="13"/>
  <c r="O820" i="13"/>
  <c r="O819" i="13"/>
  <c r="O818" i="13"/>
  <c r="O817" i="13"/>
  <c r="O816" i="13"/>
  <c r="O815" i="13"/>
  <c r="O814" i="13"/>
  <c r="O813" i="13"/>
  <c r="O812" i="13"/>
  <c r="O811" i="13"/>
  <c r="O810" i="13"/>
  <c r="O809" i="13"/>
  <c r="O808" i="13"/>
  <c r="O807" i="13"/>
  <c r="O806" i="13"/>
  <c r="O805" i="13"/>
  <c r="O804" i="13"/>
  <c r="O803" i="13"/>
  <c r="O802" i="13"/>
  <c r="O801" i="13"/>
  <c r="O800" i="13"/>
  <c r="O799" i="13"/>
  <c r="O798" i="13"/>
  <c r="O797" i="13"/>
  <c r="O796" i="13"/>
  <c r="O795" i="13"/>
  <c r="O794" i="13"/>
  <c r="O793" i="13"/>
  <c r="O792" i="13"/>
  <c r="O791" i="13"/>
  <c r="O790" i="13"/>
  <c r="O789" i="13"/>
  <c r="O788" i="13"/>
  <c r="O787" i="13"/>
  <c r="O786" i="13"/>
  <c r="O785" i="13"/>
  <c r="O784" i="13"/>
  <c r="O783" i="13"/>
  <c r="O782" i="13"/>
  <c r="O781" i="13"/>
  <c r="O780" i="13"/>
  <c r="O779" i="13"/>
  <c r="O778" i="13"/>
  <c r="O777" i="13"/>
  <c r="O776" i="13"/>
  <c r="O775" i="13"/>
  <c r="O774" i="13"/>
  <c r="O773" i="13"/>
  <c r="O772" i="13"/>
  <c r="O771" i="13"/>
  <c r="O770" i="13"/>
  <c r="O769" i="13"/>
  <c r="O768" i="13"/>
  <c r="O767" i="13"/>
  <c r="O766" i="13"/>
  <c r="O765" i="13"/>
  <c r="O764" i="13"/>
  <c r="O763" i="13"/>
  <c r="O762" i="13"/>
  <c r="O761" i="13"/>
  <c r="O760" i="13"/>
  <c r="O759" i="13"/>
  <c r="O758" i="13"/>
  <c r="O757" i="13"/>
  <c r="O756" i="13"/>
  <c r="O755" i="13"/>
  <c r="O754" i="13"/>
  <c r="O753" i="13"/>
  <c r="O752" i="13"/>
  <c r="O751" i="13"/>
  <c r="O750" i="13"/>
  <c r="O749" i="13"/>
  <c r="O748" i="13"/>
  <c r="O747" i="13"/>
  <c r="O746" i="13"/>
  <c r="O745" i="13"/>
  <c r="O744" i="13"/>
  <c r="O743" i="13"/>
  <c r="O742" i="13"/>
  <c r="O741" i="13"/>
  <c r="O740" i="13"/>
  <c r="O739" i="13"/>
  <c r="O738" i="13"/>
  <c r="O737" i="13"/>
  <c r="O736" i="13"/>
  <c r="O735" i="13"/>
  <c r="O734" i="13"/>
  <c r="O733" i="13"/>
  <c r="O732" i="13"/>
  <c r="O731" i="13"/>
  <c r="O730" i="13"/>
  <c r="O729" i="13"/>
  <c r="O728" i="13"/>
  <c r="O727" i="13"/>
  <c r="O726" i="13"/>
  <c r="O725" i="13"/>
  <c r="O724" i="13"/>
  <c r="O723" i="13"/>
  <c r="O722" i="13"/>
  <c r="O721" i="13"/>
  <c r="O720" i="13"/>
  <c r="O719" i="13"/>
  <c r="O718" i="13"/>
  <c r="O717" i="13"/>
  <c r="O716" i="13"/>
  <c r="O715" i="13"/>
  <c r="O714" i="13"/>
  <c r="O713" i="13"/>
  <c r="O712" i="13"/>
  <c r="O711" i="13"/>
  <c r="O710" i="13"/>
  <c r="O709" i="13"/>
  <c r="O708" i="13"/>
  <c r="O707" i="13"/>
  <c r="O706" i="13"/>
  <c r="O705" i="13"/>
  <c r="O704" i="13"/>
  <c r="O703" i="13"/>
  <c r="O702" i="13"/>
  <c r="O701" i="13"/>
  <c r="O700" i="13"/>
  <c r="O699" i="13"/>
  <c r="O698" i="13"/>
  <c r="O697" i="13"/>
  <c r="O696" i="13"/>
  <c r="O695" i="13"/>
  <c r="O694" i="13"/>
  <c r="O693" i="13"/>
  <c r="O692" i="13"/>
  <c r="O691" i="13"/>
  <c r="O690" i="13"/>
  <c r="O689" i="13"/>
  <c r="O688" i="13"/>
  <c r="O687" i="13"/>
  <c r="O686" i="13"/>
  <c r="O685" i="13"/>
  <c r="O684" i="13"/>
  <c r="O683" i="13"/>
  <c r="O682" i="13"/>
  <c r="O681" i="13"/>
  <c r="O680" i="13"/>
  <c r="O679" i="13"/>
  <c r="O678" i="13"/>
  <c r="O677" i="13"/>
  <c r="O676" i="13"/>
  <c r="O675" i="13"/>
  <c r="O674" i="13"/>
  <c r="O673" i="13"/>
  <c r="O672" i="13"/>
  <c r="O671" i="13"/>
  <c r="O670" i="13"/>
  <c r="O669" i="13"/>
  <c r="O668" i="13"/>
  <c r="O667" i="13"/>
  <c r="O666" i="13"/>
  <c r="O665" i="13"/>
  <c r="O664" i="13"/>
  <c r="O663" i="13"/>
  <c r="O662" i="13"/>
  <c r="O661" i="13"/>
  <c r="O660" i="13"/>
  <c r="O659" i="13"/>
  <c r="O658" i="13"/>
  <c r="O657" i="13"/>
  <c r="O656" i="13"/>
  <c r="O655" i="13"/>
  <c r="O654" i="13"/>
  <c r="O653" i="13"/>
  <c r="O652" i="13"/>
  <c r="O651" i="13"/>
  <c r="O650" i="13"/>
  <c r="O649" i="13"/>
  <c r="O648" i="13"/>
  <c r="O647" i="13"/>
  <c r="O646" i="13"/>
  <c r="O645" i="13"/>
  <c r="O644" i="13"/>
  <c r="O643" i="13"/>
  <c r="O642" i="13"/>
  <c r="O641" i="13"/>
  <c r="O640" i="13"/>
  <c r="O639" i="13"/>
  <c r="O638" i="13"/>
  <c r="O637" i="13"/>
  <c r="O636" i="13"/>
  <c r="O635" i="13"/>
  <c r="O634" i="13"/>
  <c r="O633" i="13"/>
  <c r="O632" i="13"/>
  <c r="O631" i="13"/>
  <c r="O630" i="13"/>
  <c r="O629" i="13"/>
  <c r="O628" i="13"/>
  <c r="O627" i="13"/>
  <c r="O626" i="13"/>
  <c r="O625" i="13"/>
  <c r="O624" i="13"/>
  <c r="O623" i="13"/>
  <c r="O622" i="13"/>
  <c r="O621" i="13"/>
  <c r="O620" i="13"/>
  <c r="O619" i="13"/>
  <c r="O618" i="13"/>
  <c r="O617" i="13"/>
  <c r="O616" i="13"/>
  <c r="O615" i="13"/>
  <c r="O614" i="13"/>
  <c r="O613" i="13"/>
  <c r="O612" i="13"/>
  <c r="O611" i="13"/>
  <c r="O610" i="13"/>
  <c r="O609" i="13"/>
  <c r="O608" i="13"/>
  <c r="O607" i="13"/>
  <c r="O606" i="13"/>
  <c r="O605" i="13"/>
  <c r="O604" i="13"/>
  <c r="O603" i="13"/>
  <c r="O602" i="13"/>
  <c r="O601" i="13"/>
  <c r="O600" i="13"/>
  <c r="O599" i="13"/>
  <c r="O598" i="13"/>
  <c r="O597" i="13"/>
  <c r="O596" i="13"/>
  <c r="O595" i="13"/>
  <c r="O594" i="13"/>
  <c r="O593" i="13"/>
  <c r="O592" i="13"/>
  <c r="O591" i="13"/>
  <c r="O590" i="13"/>
  <c r="O589" i="13"/>
  <c r="O588" i="13"/>
  <c r="O587" i="13"/>
  <c r="O586" i="13"/>
  <c r="O585" i="13"/>
  <c r="O584" i="13"/>
  <c r="O583" i="13"/>
  <c r="O582" i="13"/>
  <c r="O581" i="13"/>
  <c r="O580" i="13"/>
  <c r="O579" i="13"/>
  <c r="O578" i="13"/>
  <c r="O577" i="13"/>
  <c r="O576" i="13"/>
  <c r="O575" i="13"/>
  <c r="O574" i="13"/>
  <c r="O573" i="13"/>
  <c r="O572" i="13"/>
  <c r="O571" i="13"/>
  <c r="O570" i="13"/>
  <c r="O569" i="13"/>
  <c r="O568" i="13"/>
  <c r="O567" i="13"/>
  <c r="O566" i="13"/>
  <c r="O565" i="13"/>
  <c r="O564" i="13"/>
  <c r="O563" i="13"/>
  <c r="O562" i="13"/>
  <c r="O561" i="13"/>
  <c r="O560" i="13"/>
  <c r="O559" i="13"/>
  <c r="O558" i="13"/>
  <c r="O557" i="13"/>
  <c r="O556" i="13"/>
  <c r="O555" i="13"/>
  <c r="O554" i="13"/>
  <c r="O553" i="13"/>
  <c r="O552" i="13"/>
  <c r="O551" i="13"/>
  <c r="O550" i="13"/>
  <c r="O549" i="13"/>
  <c r="O548" i="13"/>
  <c r="O547" i="13"/>
  <c r="O546" i="13"/>
  <c r="O545" i="13"/>
  <c r="O544" i="13"/>
  <c r="O543" i="13"/>
  <c r="O542" i="13"/>
  <c r="O541" i="13"/>
  <c r="O540" i="13"/>
  <c r="O539" i="13"/>
  <c r="O538" i="13"/>
  <c r="O537" i="13"/>
  <c r="O536" i="13"/>
  <c r="O535" i="13"/>
  <c r="O534" i="13"/>
  <c r="O533" i="13"/>
  <c r="O532" i="13"/>
  <c r="O531" i="13"/>
  <c r="O530" i="13"/>
  <c r="O529" i="13"/>
  <c r="O528" i="13"/>
  <c r="O527" i="13"/>
  <c r="O526" i="13"/>
  <c r="O525" i="13"/>
  <c r="O524" i="13"/>
  <c r="O523" i="13"/>
  <c r="O522" i="13"/>
  <c r="O521" i="13"/>
  <c r="O520" i="13"/>
  <c r="O519" i="13"/>
  <c r="O518" i="13"/>
  <c r="O517" i="13"/>
  <c r="O516" i="13"/>
  <c r="O515" i="13"/>
  <c r="O514" i="13"/>
  <c r="O513" i="13"/>
  <c r="O512" i="13"/>
  <c r="O511" i="13"/>
  <c r="O510" i="13"/>
  <c r="O509" i="13"/>
  <c r="O508" i="13"/>
  <c r="O507" i="13"/>
  <c r="O506" i="13"/>
  <c r="O505" i="13"/>
  <c r="O504" i="13"/>
  <c r="O503" i="13"/>
  <c r="O502" i="13"/>
  <c r="O501" i="13"/>
  <c r="O500" i="13"/>
  <c r="O499" i="13"/>
  <c r="O498" i="13"/>
  <c r="O497" i="13"/>
  <c r="O496" i="13"/>
  <c r="O495" i="13"/>
  <c r="O494" i="13"/>
  <c r="O493" i="13"/>
  <c r="O492" i="13"/>
  <c r="O491" i="13"/>
  <c r="O490" i="13"/>
  <c r="O489" i="13"/>
  <c r="O488" i="13"/>
  <c r="O487" i="13"/>
  <c r="O486" i="13"/>
  <c r="O485" i="13"/>
  <c r="O484" i="13"/>
  <c r="O483" i="13"/>
  <c r="O482" i="13"/>
  <c r="O481" i="13"/>
  <c r="O480" i="13"/>
  <c r="O479" i="13"/>
  <c r="O478" i="13"/>
  <c r="O477" i="13"/>
  <c r="O476" i="13"/>
  <c r="O475" i="13"/>
  <c r="O474" i="13"/>
  <c r="O473" i="13"/>
  <c r="O472" i="13"/>
  <c r="O471" i="13"/>
  <c r="O470" i="13"/>
  <c r="O469" i="13"/>
  <c r="O468" i="13"/>
  <c r="O467" i="13"/>
  <c r="O466" i="13"/>
  <c r="O465" i="13"/>
  <c r="O464" i="13"/>
  <c r="O463" i="13"/>
  <c r="O462" i="13"/>
  <c r="O461" i="13"/>
  <c r="O460" i="13"/>
  <c r="O459" i="13"/>
  <c r="O458" i="13"/>
  <c r="O457" i="13"/>
  <c r="O456" i="13"/>
  <c r="O455" i="13"/>
  <c r="O454" i="13"/>
  <c r="O453" i="13"/>
  <c r="O452" i="13"/>
  <c r="O451" i="13"/>
  <c r="O450" i="13"/>
  <c r="O449" i="13"/>
  <c r="O448" i="13"/>
  <c r="O447" i="13"/>
  <c r="O446" i="13"/>
  <c r="O445" i="13"/>
  <c r="O444" i="13"/>
  <c r="O443" i="13"/>
  <c r="O442" i="13"/>
  <c r="O441" i="13"/>
  <c r="O440" i="13"/>
  <c r="O439" i="13"/>
  <c r="O438" i="13"/>
  <c r="O437" i="13"/>
  <c r="O436" i="13"/>
  <c r="O435" i="13"/>
  <c r="O434" i="13"/>
  <c r="O433" i="13"/>
  <c r="O432" i="13"/>
  <c r="O431" i="13"/>
  <c r="O430" i="13"/>
  <c r="O429" i="13"/>
  <c r="O428" i="13"/>
  <c r="O427" i="13"/>
  <c r="O426" i="13"/>
  <c r="O425" i="13"/>
  <c r="O424" i="13"/>
  <c r="O423" i="13"/>
  <c r="O422" i="13"/>
  <c r="O421" i="13"/>
  <c r="O420" i="13"/>
  <c r="O419" i="13"/>
  <c r="O418" i="13"/>
  <c r="O417" i="13"/>
  <c r="O416" i="13"/>
  <c r="O415" i="13"/>
  <c r="O414" i="13"/>
  <c r="O413" i="13"/>
  <c r="O412" i="13"/>
  <c r="O411" i="13"/>
  <c r="O410" i="13"/>
  <c r="O409" i="13"/>
  <c r="O408" i="13"/>
  <c r="O407" i="13"/>
  <c r="O406" i="13"/>
  <c r="O405" i="13"/>
  <c r="O404" i="13"/>
  <c r="O403" i="13"/>
  <c r="O402" i="13"/>
  <c r="O401" i="13"/>
  <c r="O400" i="13"/>
  <c r="O399" i="13"/>
  <c r="O398" i="13"/>
  <c r="O397" i="13"/>
  <c r="O396" i="13"/>
  <c r="O395" i="13"/>
  <c r="O394" i="13"/>
  <c r="O393" i="13"/>
  <c r="O392" i="13"/>
  <c r="O391" i="13"/>
  <c r="O390" i="13"/>
  <c r="O389" i="13"/>
  <c r="O388" i="13"/>
  <c r="O387" i="13"/>
  <c r="O386" i="13"/>
  <c r="O385" i="13"/>
  <c r="O384" i="13"/>
  <c r="O383" i="13"/>
  <c r="O382" i="13"/>
  <c r="O381" i="13"/>
  <c r="O380" i="13"/>
  <c r="O379" i="13"/>
  <c r="O378" i="13"/>
  <c r="O377" i="13"/>
  <c r="O376" i="13"/>
  <c r="O375" i="13"/>
  <c r="O374" i="13"/>
  <c r="O373" i="13"/>
  <c r="O372" i="13"/>
  <c r="O371" i="13"/>
  <c r="O370" i="13"/>
  <c r="O369" i="13"/>
  <c r="O368" i="13"/>
  <c r="O367" i="13"/>
  <c r="O366" i="13"/>
  <c r="O365" i="13"/>
  <c r="O364" i="13"/>
  <c r="O363" i="13"/>
  <c r="O362" i="13"/>
  <c r="O361" i="13"/>
  <c r="O360" i="13"/>
  <c r="O359" i="13"/>
  <c r="O358" i="13"/>
  <c r="O357" i="13"/>
  <c r="O356" i="13"/>
  <c r="O355" i="13"/>
  <c r="O354" i="13"/>
  <c r="O353" i="13"/>
  <c r="O352" i="13"/>
  <c r="O351" i="13"/>
  <c r="O350" i="13"/>
  <c r="O349" i="13"/>
  <c r="O348" i="13"/>
  <c r="O347" i="13"/>
  <c r="O346" i="13"/>
  <c r="O345" i="13"/>
  <c r="O344" i="13"/>
  <c r="O343" i="13"/>
  <c r="O342" i="13"/>
  <c r="O341" i="13"/>
  <c r="O340" i="13"/>
  <c r="O339" i="13"/>
  <c r="O338" i="13"/>
  <c r="O337" i="13"/>
  <c r="O336" i="13"/>
  <c r="O335" i="13"/>
  <c r="O334" i="13"/>
  <c r="O333" i="13"/>
  <c r="O332" i="13"/>
  <c r="O331" i="13"/>
  <c r="O330" i="13"/>
  <c r="O329" i="13"/>
  <c r="O328" i="13"/>
  <c r="O327" i="13"/>
  <c r="O326" i="13"/>
  <c r="O325" i="13"/>
  <c r="O324" i="13"/>
  <c r="O323" i="13"/>
  <c r="O322" i="13"/>
  <c r="O321" i="13"/>
  <c r="O320" i="13"/>
  <c r="O319" i="13"/>
  <c r="O318" i="13"/>
  <c r="O317" i="13"/>
  <c r="O316" i="13"/>
  <c r="O315" i="13"/>
  <c r="O314" i="13"/>
  <c r="O313" i="13"/>
  <c r="O312" i="13"/>
  <c r="O311" i="13"/>
  <c r="O310" i="13"/>
  <c r="O309" i="13"/>
  <c r="O308" i="13"/>
  <c r="O307" i="13"/>
  <c r="O306" i="13"/>
  <c r="O305" i="13"/>
  <c r="O304" i="13"/>
  <c r="O303" i="13"/>
  <c r="O302" i="13"/>
  <c r="O301" i="13"/>
  <c r="O300" i="13"/>
  <c r="O299" i="13"/>
  <c r="O298" i="13"/>
  <c r="O297" i="13"/>
  <c r="O296" i="13"/>
  <c r="O295" i="13"/>
  <c r="O294" i="13"/>
  <c r="O293" i="13"/>
  <c r="O292" i="13"/>
  <c r="O291" i="13"/>
  <c r="O290" i="13"/>
  <c r="O289" i="13"/>
  <c r="O288" i="13"/>
  <c r="O287" i="13"/>
  <c r="O286" i="13"/>
  <c r="O285" i="13"/>
  <c r="O284" i="13"/>
  <c r="O283" i="13"/>
  <c r="O282" i="13"/>
  <c r="O281" i="13"/>
  <c r="O280" i="13"/>
  <c r="O279" i="13"/>
  <c r="O278" i="13"/>
  <c r="O277" i="13"/>
  <c r="O276" i="13"/>
  <c r="O275" i="13"/>
  <c r="O274" i="13"/>
  <c r="O273" i="13"/>
  <c r="O272" i="13"/>
  <c r="O271" i="13"/>
  <c r="O270" i="13"/>
  <c r="O269" i="13"/>
  <c r="O268" i="13"/>
  <c r="O267" i="13"/>
  <c r="O266" i="13"/>
  <c r="O265" i="13"/>
  <c r="O264" i="13"/>
  <c r="O263" i="13"/>
  <c r="O262" i="13"/>
  <c r="O261" i="13"/>
  <c r="O260" i="13"/>
  <c r="O259" i="13"/>
  <c r="O258" i="13"/>
  <c r="O257" i="13"/>
  <c r="O256" i="13"/>
  <c r="O255" i="13"/>
  <c r="O254" i="13"/>
  <c r="O253" i="13"/>
  <c r="O252" i="13"/>
  <c r="O251" i="13"/>
  <c r="O250" i="13"/>
  <c r="O249" i="13"/>
  <c r="O248" i="13"/>
  <c r="O247" i="13"/>
  <c r="O246" i="13"/>
  <c r="O245" i="13"/>
  <c r="O244" i="13"/>
  <c r="O243" i="13"/>
  <c r="O242" i="13"/>
  <c r="O241" i="13"/>
  <c r="O240" i="13"/>
  <c r="O239" i="13"/>
  <c r="O238" i="13"/>
  <c r="O237" i="13"/>
  <c r="O236" i="13"/>
  <c r="O235" i="13"/>
  <c r="O234" i="13"/>
  <c r="O233" i="13"/>
  <c r="O232" i="13"/>
  <c r="O231" i="13"/>
  <c r="O230" i="13"/>
  <c r="O229" i="13"/>
  <c r="O228" i="13"/>
  <c r="O227" i="13"/>
  <c r="O226" i="13"/>
  <c r="O225" i="13"/>
  <c r="O224" i="13"/>
  <c r="O223" i="13"/>
  <c r="O222" i="13"/>
  <c r="O221" i="13"/>
  <c r="O220" i="13"/>
  <c r="O219" i="13"/>
  <c r="O218" i="13"/>
  <c r="O217" i="13"/>
  <c r="O216" i="13"/>
  <c r="O215" i="13"/>
  <c r="O214" i="13"/>
  <c r="O213" i="13"/>
  <c r="O212" i="13"/>
  <c r="O211" i="13"/>
  <c r="O210" i="13"/>
  <c r="O209" i="13"/>
  <c r="O208" i="13"/>
  <c r="O207" i="13"/>
  <c r="O206" i="13"/>
  <c r="O205" i="13"/>
  <c r="O204" i="13"/>
  <c r="O203" i="13"/>
  <c r="O202" i="13"/>
  <c r="O201" i="13"/>
  <c r="O200" i="13"/>
  <c r="O199" i="13"/>
  <c r="O198" i="13"/>
  <c r="O197" i="13"/>
  <c r="O196" i="13"/>
  <c r="O195" i="13"/>
  <c r="O194" i="13"/>
  <c r="O193" i="13"/>
  <c r="O192" i="13"/>
  <c r="O191" i="13"/>
  <c r="O190" i="13"/>
  <c r="O189" i="13"/>
  <c r="O188" i="13"/>
  <c r="O187" i="13"/>
  <c r="O186" i="13"/>
  <c r="O185" i="13"/>
  <c r="O184" i="13"/>
  <c r="O183" i="13"/>
  <c r="O182" i="13"/>
  <c r="O181" i="13"/>
  <c r="O180" i="13"/>
  <c r="O179" i="13"/>
  <c r="O178" i="13"/>
  <c r="O177" i="13"/>
  <c r="O176" i="13"/>
  <c r="O175" i="13"/>
  <c r="O174" i="13"/>
  <c r="O173" i="13"/>
  <c r="O172" i="13"/>
  <c r="O171" i="13"/>
  <c r="O170" i="13"/>
  <c r="O169" i="13"/>
  <c r="O168" i="13"/>
  <c r="O167" i="13"/>
  <c r="O166" i="13"/>
  <c r="O165" i="13"/>
  <c r="O164" i="13"/>
  <c r="O163" i="13"/>
  <c r="O162" i="13"/>
  <c r="O161" i="13"/>
  <c r="O160" i="13"/>
  <c r="O159" i="13"/>
  <c r="O158" i="13"/>
  <c r="O157" i="13"/>
  <c r="O156" i="13"/>
  <c r="O155" i="13"/>
  <c r="O154" i="13"/>
  <c r="O153" i="13"/>
  <c r="O152" i="13"/>
  <c r="O151" i="13"/>
  <c r="O150" i="13"/>
  <c r="O149" i="13"/>
  <c r="O148" i="13"/>
  <c r="O147" i="13"/>
  <c r="O146" i="13"/>
  <c r="O145" i="13"/>
  <c r="O144" i="13"/>
  <c r="O143" i="13"/>
  <c r="O142" i="13"/>
  <c r="O141" i="13"/>
  <c r="O140" i="13"/>
  <c r="O139" i="13"/>
  <c r="O138" i="13"/>
  <c r="O137" i="13"/>
  <c r="O136" i="13"/>
  <c r="O135" i="13"/>
  <c r="O134" i="13"/>
  <c r="O133" i="13"/>
  <c r="O132" i="13"/>
  <c r="O131" i="13"/>
  <c r="O130" i="13"/>
  <c r="O129" i="13"/>
  <c r="O128" i="13"/>
  <c r="O127" i="13"/>
  <c r="O126" i="13"/>
  <c r="O125" i="13"/>
  <c r="O124" i="13"/>
  <c r="O123" i="13"/>
  <c r="O122" i="13"/>
  <c r="O121" i="13"/>
  <c r="O120" i="13"/>
  <c r="O119" i="13"/>
  <c r="O118" i="13"/>
  <c r="O117" i="13"/>
  <c r="O116" i="13"/>
  <c r="O115" i="13"/>
  <c r="O114" i="13"/>
  <c r="O113" i="13"/>
  <c r="O112" i="13"/>
  <c r="O111" i="13"/>
  <c r="O110" i="13"/>
  <c r="O109" i="13"/>
  <c r="O108" i="13"/>
  <c r="O107" i="13"/>
  <c r="O106" i="13"/>
  <c r="O105" i="13"/>
  <c r="O104" i="13"/>
  <c r="O103" i="13"/>
  <c r="O102" i="13"/>
  <c r="O101" i="13"/>
  <c r="O100" i="13"/>
  <c r="O99" i="13"/>
  <c r="O98" i="13"/>
  <c r="O97" i="13"/>
  <c r="O96" i="13"/>
  <c r="O95" i="13"/>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R8" i="13" l="1"/>
  <c r="F12" i="8" l="1"/>
  <c r="Q1793" i="13" l="1"/>
  <c r="Q1789" i="13"/>
  <c r="Q1787" i="13"/>
  <c r="Q1775" i="13"/>
  <c r="Q1763" i="13"/>
  <c r="Q1751" i="13"/>
  <c r="Q1739" i="13"/>
  <c r="Q1727" i="13"/>
  <c r="Q1715" i="13"/>
  <c r="Q1703" i="13"/>
  <c r="Q1691" i="13"/>
  <c r="Q1679" i="13"/>
  <c r="Q1667" i="13"/>
  <c r="Q1655" i="13"/>
  <c r="Q1643" i="13"/>
  <c r="Q1631" i="13"/>
  <c r="Q1619" i="13"/>
  <c r="Q1607" i="13"/>
  <c r="Q1595" i="13"/>
  <c r="Q1583" i="13"/>
  <c r="Q1571" i="13"/>
  <c r="Q1559" i="13"/>
  <c r="Q1547" i="13"/>
  <c r="Q1535" i="13"/>
  <c r="Q1523" i="13"/>
  <c r="Q1511" i="13"/>
  <c r="Q1499" i="13"/>
  <c r="Q1487" i="13"/>
  <c r="Q1475" i="13"/>
  <c r="Q1463" i="13"/>
  <c r="Q1451" i="13"/>
  <c r="Q1439" i="13"/>
  <c r="Q1427" i="13"/>
  <c r="Q1415" i="13"/>
  <c r="Q1403" i="13"/>
  <c r="Q1391" i="13"/>
  <c r="Q1379" i="13"/>
  <c r="Q1367" i="13"/>
  <c r="Q1355" i="13"/>
  <c r="Q1343" i="13"/>
  <c r="Q1331" i="13"/>
  <c r="Q1319" i="13"/>
  <c r="Q1307" i="13"/>
  <c r="Q1295" i="13"/>
  <c r="Q1283" i="13"/>
  <c r="Q1271" i="13"/>
  <c r="Q1259" i="13"/>
  <c r="Q1247" i="13"/>
  <c r="Q1235" i="13"/>
  <c r="Q1223" i="13"/>
  <c r="Q1211" i="13"/>
  <c r="Q1199" i="13"/>
  <c r="Q1187" i="13"/>
  <c r="Q1175" i="13"/>
  <c r="Q1163" i="13"/>
  <c r="Q1151" i="13"/>
  <c r="Q1139" i="13"/>
  <c r="Q1127" i="13"/>
  <c r="Q1115" i="13"/>
  <c r="Q1103" i="13"/>
  <c r="Q1091" i="13"/>
  <c r="Q1079" i="13"/>
  <c r="Q1067" i="13"/>
  <c r="Q1055" i="13"/>
  <c r="Q1786" i="13"/>
  <c r="Q1774" i="13"/>
  <c r="Q1762" i="13"/>
  <c r="Q1750" i="13"/>
  <c r="Q1738" i="13"/>
  <c r="Q1726" i="13"/>
  <c r="Q1714" i="13"/>
  <c r="Q1702" i="13"/>
  <c r="Q1690" i="13"/>
  <c r="Q1678" i="13"/>
  <c r="Q1666" i="13"/>
  <c r="Q1654" i="13"/>
  <c r="Q1642" i="13"/>
  <c r="Q1630" i="13"/>
  <c r="Q1618" i="13"/>
  <c r="Q1606" i="13"/>
  <c r="Q1594" i="13"/>
  <c r="Q1582" i="13"/>
  <c r="Q1570" i="13"/>
  <c r="Q1558" i="13"/>
  <c r="Q1546" i="13"/>
  <c r="Q1534" i="13"/>
  <c r="Q1522" i="13"/>
  <c r="Q1510" i="13"/>
  <c r="Q1498" i="13"/>
  <c r="Q1486" i="13"/>
  <c r="Q1474" i="13"/>
  <c r="Q1462" i="13"/>
  <c r="Q1450" i="13"/>
  <c r="Q1438" i="13"/>
  <c r="Q1426" i="13"/>
  <c r="Q1414" i="13"/>
  <c r="Q1402" i="13"/>
  <c r="Q1390" i="13"/>
  <c r="Q1378" i="13"/>
  <c r="Q1366" i="13"/>
  <c r="Q1354" i="13"/>
  <c r="Q1342" i="13"/>
  <c r="Q1330" i="13"/>
  <c r="Q1318" i="13"/>
  <c r="Q1306" i="13"/>
  <c r="Q1294" i="13"/>
  <c r="Q1282" i="13"/>
  <c r="Q1270" i="13"/>
  <c r="Q1258" i="13"/>
  <c r="Q1246" i="13"/>
  <c r="Q1234" i="13"/>
  <c r="Q1222" i="13"/>
  <c r="Q1210" i="13"/>
  <c r="Q1198" i="13"/>
  <c r="Q1186" i="13"/>
  <c r="Q1174" i="13"/>
  <c r="Q1162" i="13"/>
  <c r="Q1150" i="13"/>
  <c r="Q1138" i="13"/>
  <c r="Q1126" i="13"/>
  <c r="Q1114" i="13"/>
  <c r="Q1102" i="13"/>
  <c r="Q1090" i="13"/>
  <c r="Q1078" i="13"/>
  <c r="Q1066" i="13"/>
  <c r="Q1054" i="13"/>
  <c r="Q1042" i="13"/>
  <c r="Q1030" i="13"/>
  <c r="Q1018" i="13"/>
  <c r="Q1006" i="13"/>
  <c r="Q994" i="13"/>
  <c r="Q982" i="13"/>
  <c r="Q970" i="13"/>
  <c r="Q958" i="13"/>
  <c r="Q946" i="13"/>
  <c r="Q934" i="13"/>
  <c r="Q922" i="13"/>
  <c r="Q910" i="13"/>
  <c r="Q898" i="13"/>
  <c r="Q886" i="13"/>
  <c r="Q874" i="13"/>
  <c r="Q862" i="13"/>
  <c r="Q850" i="13"/>
  <c r="Q838" i="13"/>
  <c r="Q826" i="13"/>
  <c r="Q814" i="13"/>
  <c r="Q802" i="13"/>
  <c r="Q790" i="13"/>
  <c r="Q778" i="13"/>
  <c r="Q1784" i="13"/>
  <c r="Q1770" i="13"/>
  <c r="Q1756" i="13"/>
  <c r="Q1742" i="13"/>
  <c r="Q1728" i="13"/>
  <c r="Q1712" i="13"/>
  <c r="Q1698" i="13"/>
  <c r="Q1684" i="13"/>
  <c r="Q1670" i="13"/>
  <c r="Q1656" i="13"/>
  <c r="Q1640" i="13"/>
  <c r="Q1626" i="13"/>
  <c r="Q1612" i="13"/>
  <c r="Q1598" i="13"/>
  <c r="Q1584" i="13"/>
  <c r="Q1568" i="13"/>
  <c r="Q1554" i="13"/>
  <c r="Q1540" i="13"/>
  <c r="Q1526" i="13"/>
  <c r="Q1512" i="13"/>
  <c r="Q1496" i="13"/>
  <c r="Q1482" i="13"/>
  <c r="Q1468" i="13"/>
  <c r="Q1454" i="13"/>
  <c r="Q1440" i="13"/>
  <c r="Q1424" i="13"/>
  <c r="Q1410" i="13"/>
  <c r="Q1396" i="13"/>
  <c r="Q1382" i="13"/>
  <c r="Q1368" i="13"/>
  <c r="Q1352" i="13"/>
  <c r="Q1338" i="13"/>
  <c r="Q1324" i="13"/>
  <c r="Q1310" i="13"/>
  <c r="Q1296" i="13"/>
  <c r="Q1280" i="13"/>
  <c r="Q1266" i="13"/>
  <c r="Q1252" i="13"/>
  <c r="Q1238" i="13"/>
  <c r="Q1224" i="13"/>
  <c r="Q1208" i="13"/>
  <c r="Q1194" i="13"/>
  <c r="Q1180" i="13"/>
  <c r="Q1166" i="13"/>
  <c r="Q1152" i="13"/>
  <c r="Q1136" i="13"/>
  <c r="Q1122" i="13"/>
  <c r="Q1108" i="13"/>
  <c r="Q1094" i="13"/>
  <c r="Q1080" i="13"/>
  <c r="Q1064" i="13"/>
  <c r="Q1050" i="13"/>
  <c r="Q1037" i="13"/>
  <c r="Q1024" i="13"/>
  <c r="Q1011" i="13"/>
  <c r="Q998" i="13"/>
  <c r="Q985" i="13"/>
  <c r="Q972" i="13"/>
  <c r="Q959" i="13"/>
  <c r="Q945" i="13"/>
  <c r="Q932" i="13"/>
  <c r="Q919" i="13"/>
  <c r="Q906" i="13"/>
  <c r="Q893" i="13"/>
  <c r="Q880" i="13"/>
  <c r="Q867" i="13"/>
  <c r="Q854" i="13"/>
  <c r="Q841" i="13"/>
  <c r="Q828" i="13"/>
  <c r="Q815" i="13"/>
  <c r="Q801" i="13"/>
  <c r="Q788" i="13"/>
  <c r="Q775" i="13"/>
  <c r="Q763" i="13"/>
  <c r="Q751" i="13"/>
  <c r="Q739" i="13"/>
  <c r="Q727" i="13"/>
  <c r="Q715" i="13"/>
  <c r="Q703" i="13"/>
  <c r="Q691" i="13"/>
  <c r="Q679" i="13"/>
  <c r="Q667" i="13"/>
  <c r="Q655" i="13"/>
  <c r="Q643" i="13"/>
  <c r="Q631" i="13"/>
  <c r="Q1783" i="13"/>
  <c r="Q1769" i="13"/>
  <c r="Q1755" i="13"/>
  <c r="Q1741" i="13"/>
  <c r="Q1725" i="13"/>
  <c r="Q1711" i="13"/>
  <c r="Q1697" i="13"/>
  <c r="Q1683" i="13"/>
  <c r="Q1669" i="13"/>
  <c r="Q1653" i="13"/>
  <c r="Q1639" i="13"/>
  <c r="Q1625" i="13"/>
  <c r="Q1611" i="13"/>
  <c r="Q1597" i="13"/>
  <c r="Q1581" i="13"/>
  <c r="Q1567" i="13"/>
  <c r="Q1553" i="13"/>
  <c r="Q1539" i="13"/>
  <c r="Q1525" i="13"/>
  <c r="Q1509" i="13"/>
  <c r="Q1495" i="13"/>
  <c r="Q1481" i="13"/>
  <c r="Q1467" i="13"/>
  <c r="Q1453" i="13"/>
  <c r="Q1437" i="13"/>
  <c r="Q1423" i="13"/>
  <c r="Q1409" i="13"/>
  <c r="Q1395" i="13"/>
  <c r="Q1381" i="13"/>
  <c r="Q1365" i="13"/>
  <c r="Q1351" i="13"/>
  <c r="Q1337" i="13"/>
  <c r="Q1323" i="13"/>
  <c r="Q1309" i="13"/>
  <c r="Q1293" i="13"/>
  <c r="Q1279" i="13"/>
  <c r="Q1265" i="13"/>
  <c r="Q1251" i="13"/>
  <c r="Q1237" i="13"/>
  <c r="Q1221" i="13"/>
  <c r="Q1207" i="13"/>
  <c r="Q1193" i="13"/>
  <c r="Q1179" i="13"/>
  <c r="Q1165" i="13"/>
  <c r="Q1149" i="13"/>
  <c r="Q1135" i="13"/>
  <c r="Q1121" i="13"/>
  <c r="Q1107" i="13"/>
  <c r="Q1093" i="13"/>
  <c r="Q1077" i="13"/>
  <c r="Q1063" i="13"/>
  <c r="Q1049" i="13"/>
  <c r="Q1036" i="13"/>
  <c r="Q1023" i="13"/>
  <c r="Q1010" i="13"/>
  <c r="Q997" i="13"/>
  <c r="Q984" i="13"/>
  <c r="Q971" i="13"/>
  <c r="Q957" i="13"/>
  <c r="Q944" i="13"/>
  <c r="Q931" i="13"/>
  <c r="Q918" i="13"/>
  <c r="Q905" i="13"/>
  <c r="Q892" i="13"/>
  <c r="Q879" i="13"/>
  <c r="Q866" i="13"/>
  <c r="Q853" i="13"/>
  <c r="Q840" i="13"/>
  <c r="Q827" i="13"/>
  <c r="Q813" i="13"/>
  <c r="Q800" i="13"/>
  <c r="Q787" i="13"/>
  <c r="Q774" i="13"/>
  <c r="Q762" i="13"/>
  <c r="Q750" i="13"/>
  <c r="Q1782" i="13"/>
  <c r="Q1768" i="13"/>
  <c r="Q1754" i="13"/>
  <c r="Q1740" i="13"/>
  <c r="Q1724" i="13"/>
  <c r="Q1710" i="13"/>
  <c r="Q1696" i="13"/>
  <c r="Q1682" i="13"/>
  <c r="Q1668" i="13"/>
  <c r="Q1652" i="13"/>
  <c r="Q1638" i="13"/>
  <c r="Q1624" i="13"/>
  <c r="Q1610" i="13"/>
  <c r="Q1596" i="13"/>
  <c r="Q1580" i="13"/>
  <c r="Q1566" i="13"/>
  <c r="Q1552" i="13"/>
  <c r="Q1538" i="13"/>
  <c r="Q1524" i="13"/>
  <c r="Q1508" i="13"/>
  <c r="Q1494" i="13"/>
  <c r="Q1480" i="13"/>
  <c r="Q1466" i="13"/>
  <c r="Q1452" i="13"/>
  <c r="Q1436" i="13"/>
  <c r="Q1422" i="13"/>
  <c r="Q1408" i="13"/>
  <c r="Q1394" i="13"/>
  <c r="Q1380" i="13"/>
  <c r="Q1364" i="13"/>
  <c r="Q1350" i="13"/>
  <c r="Q1336" i="13"/>
  <c r="Q1322" i="13"/>
  <c r="Q1308" i="13"/>
  <c r="Q1292" i="13"/>
  <c r="Q1278" i="13"/>
  <c r="Q1264" i="13"/>
  <c r="Q1250" i="13"/>
  <c r="Q1236" i="13"/>
  <c r="Q1220" i="13"/>
  <c r="Q1206" i="13"/>
  <c r="Q1192" i="13"/>
  <c r="Q1178" i="13"/>
  <c r="Q1164" i="13"/>
  <c r="Q1148" i="13"/>
  <c r="Q1134" i="13"/>
  <c r="Q1120" i="13"/>
  <c r="Q1106" i="13"/>
  <c r="Q1092" i="13"/>
  <c r="Q1076" i="13"/>
  <c r="Q1062" i="13"/>
  <c r="Q1048" i="13"/>
  <c r="Q1035" i="13"/>
  <c r="Q1022" i="13"/>
  <c r="Q1009" i="13"/>
  <c r="Q996" i="13"/>
  <c r="Q983" i="13"/>
  <c r="Q969" i="13"/>
  <c r="Q956" i="13"/>
  <c r="Q943" i="13"/>
  <c r="Q930" i="13"/>
  <c r="Q917" i="13"/>
  <c r="Q904" i="13"/>
  <c r="Q891" i="13"/>
  <c r="Q878" i="13"/>
  <c r="Q865" i="13"/>
  <c r="Q852" i="13"/>
  <c r="Q839" i="13"/>
  <c r="Q825" i="13"/>
  <c r="Q812" i="13"/>
  <c r="Q799" i="13"/>
  <c r="Q786" i="13"/>
  <c r="Q773" i="13"/>
  <c r="Q761" i="13"/>
  <c r="Q749" i="13"/>
  <c r="Q737" i="13"/>
  <c r="Q725" i="13"/>
  <c r="Q713" i="13"/>
  <c r="Q701" i="13"/>
  <c r="Q689" i="13"/>
  <c r="Q677" i="13"/>
  <c r="Q665" i="13"/>
  <c r="Q653" i="13"/>
  <c r="Q641" i="13"/>
  <c r="Q629" i="13"/>
  <c r="Q1780" i="13"/>
  <c r="Q1766" i="13"/>
  <c r="Q1752" i="13"/>
  <c r="Q1736" i="13"/>
  <c r="Q1722" i="13"/>
  <c r="Q1708" i="13"/>
  <c r="Q1694" i="13"/>
  <c r="Q1680" i="13"/>
  <c r="Q1664" i="13"/>
  <c r="Q1650" i="13"/>
  <c r="Q1636" i="13"/>
  <c r="Q1622" i="13"/>
  <c r="Q1608" i="13"/>
  <c r="Q1592" i="13"/>
  <c r="Q1578" i="13"/>
  <c r="Q1564" i="13"/>
  <c r="Q1550" i="13"/>
  <c r="Q1536" i="13"/>
  <c r="Q1520" i="13"/>
  <c r="Q1506" i="13"/>
  <c r="Q1492" i="13"/>
  <c r="Q1478" i="13"/>
  <c r="Q1464" i="13"/>
  <c r="Q1448" i="13"/>
  <c r="Q1434" i="13"/>
  <c r="Q1420" i="13"/>
  <c r="Q1406" i="13"/>
  <c r="Q1392" i="13"/>
  <c r="Q1376" i="13"/>
  <c r="Q1362" i="13"/>
  <c r="Q1348" i="13"/>
  <c r="Q1334" i="13"/>
  <c r="Q1320" i="13"/>
  <c r="Q1304" i="13"/>
  <c r="Q1290" i="13"/>
  <c r="Q1276" i="13"/>
  <c r="Q1262" i="13"/>
  <c r="Q1248" i="13"/>
  <c r="Q1232" i="13"/>
  <c r="Q1218" i="13"/>
  <c r="Q1204" i="13"/>
  <c r="Q1190" i="13"/>
  <c r="Q1176" i="13"/>
  <c r="Q1160" i="13"/>
  <c r="Q1146" i="13"/>
  <c r="Q1132" i="13"/>
  <c r="Q1118" i="13"/>
  <c r="Q1104" i="13"/>
  <c r="Q1088" i="13"/>
  <c r="Q1074" i="13"/>
  <c r="Q1060" i="13"/>
  <c r="Q1046" i="13"/>
  <c r="Q1033" i="13"/>
  <c r="Q1020" i="13"/>
  <c r="Q1007" i="13"/>
  <c r="Q993" i="13"/>
  <c r="Q980" i="13"/>
  <c r="Q967" i="13"/>
  <c r="Q954" i="13"/>
  <c r="Q941" i="13"/>
  <c r="Q928" i="13"/>
  <c r="Q915" i="13"/>
  <c r="Q902" i="13"/>
  <c r="Q889" i="13"/>
  <c r="Q876" i="13"/>
  <c r="Q863" i="13"/>
  <c r="Q849" i="13"/>
  <c r="Q836" i="13"/>
  <c r="Q823" i="13"/>
  <c r="Q810" i="13"/>
  <c r="Q797" i="13"/>
  <c r="Q784" i="13"/>
  <c r="Q771" i="13"/>
  <c r="Q759" i="13"/>
  <c r="Q747" i="13"/>
  <c r="Q735" i="13"/>
  <c r="Q1790" i="13"/>
  <c r="Q1765" i="13"/>
  <c r="Q1745" i="13"/>
  <c r="Q1721" i="13"/>
  <c r="Q1701" i="13"/>
  <c r="Q1677" i="13"/>
  <c r="Q1659" i="13"/>
  <c r="Q1635" i="13"/>
  <c r="Q1615" i="13"/>
  <c r="Q1591" i="13"/>
  <c r="Q1573" i="13"/>
  <c r="Q1549" i="13"/>
  <c r="Q1529" i="13"/>
  <c r="Q1505" i="13"/>
  <c r="Q1485" i="13"/>
  <c r="Q1461" i="13"/>
  <c r="Q1443" i="13"/>
  <c r="Q1419" i="13"/>
  <c r="Q1399" i="13"/>
  <c r="Q1375" i="13"/>
  <c r="Q1357" i="13"/>
  <c r="Q1333" i="13"/>
  <c r="Q1313" i="13"/>
  <c r="Q1289" i="13"/>
  <c r="Q1269" i="13"/>
  <c r="Q1245" i="13"/>
  <c r="Q1227" i="13"/>
  <c r="Q1203" i="13"/>
  <c r="Q1183" i="13"/>
  <c r="Q1159" i="13"/>
  <c r="Q1141" i="13"/>
  <c r="Q1117" i="13"/>
  <c r="Q1097" i="13"/>
  <c r="Q1073" i="13"/>
  <c r="Q1053" i="13"/>
  <c r="Q1032" i="13"/>
  <c r="Q1014" i="13"/>
  <c r="Q992" i="13"/>
  <c r="Q975" i="13"/>
  <c r="Q953" i="13"/>
  <c r="Q936" i="13"/>
  <c r="Q914" i="13"/>
  <c r="Q896" i="13"/>
  <c r="Q875" i="13"/>
  <c r="Q857" i="13"/>
  <c r="Q835" i="13"/>
  <c r="Q818" i="13"/>
  <c r="Q796" i="13"/>
  <c r="Q779" i="13"/>
  <c r="Q758" i="13"/>
  <c r="Q742" i="13"/>
  <c r="Q726" i="13"/>
  <c r="Q711" i="13"/>
  <c r="Q697" i="13"/>
  <c r="Q683" i="13"/>
  <c r="Q669" i="13"/>
  <c r="Q654" i="13"/>
  <c r="Q639" i="13"/>
  <c r="Q625" i="13"/>
  <c r="Q613" i="13"/>
  <c r="Q601" i="13"/>
  <c r="Q589" i="13"/>
  <c r="Q577" i="13"/>
  <c r="Q565" i="13"/>
  <c r="Q553" i="13"/>
  <c r="Q541" i="13"/>
  <c r="Q529" i="13"/>
  <c r="Q517" i="13"/>
  <c r="Q505" i="13"/>
  <c r="Q493" i="13"/>
  <c r="Q481" i="13"/>
  <c r="C487" i="8" s="1"/>
  <c r="Q469" i="13"/>
  <c r="Q457" i="13"/>
  <c r="Q445" i="13"/>
  <c r="A451" i="8" s="1"/>
  <c r="Q433" i="13"/>
  <c r="A439" i="8" s="1"/>
  <c r="Q421" i="13"/>
  <c r="Q409" i="13"/>
  <c r="Q397" i="13"/>
  <c r="Q385" i="13"/>
  <c r="A391" i="8" s="1"/>
  <c r="Q373" i="13"/>
  <c r="A379" i="8" s="1"/>
  <c r="Q361" i="13"/>
  <c r="Q349" i="13"/>
  <c r="Q337" i="13"/>
  <c r="C343" i="8" s="1"/>
  <c r="Q325" i="13"/>
  <c r="Q313" i="13"/>
  <c r="Q1781" i="13"/>
  <c r="Q1760" i="13"/>
  <c r="Q1737" i="13"/>
  <c r="Q1718" i="13"/>
  <c r="Q1695" i="13"/>
  <c r="Q1674" i="13"/>
  <c r="Q1651" i="13"/>
  <c r="Q1632" i="13"/>
  <c r="Q1609" i="13"/>
  <c r="Q1588" i="13"/>
  <c r="Q1565" i="13"/>
  <c r="Q1544" i="13"/>
  <c r="Q1521" i="13"/>
  <c r="Q1502" i="13"/>
  <c r="Q1479" i="13"/>
  <c r="Q1458" i="13"/>
  <c r="Q1435" i="13"/>
  <c r="Q1416" i="13"/>
  <c r="Q1393" i="13"/>
  <c r="Q1372" i="13"/>
  <c r="Q1349" i="13"/>
  <c r="Q1328" i="13"/>
  <c r="Q1305" i="13"/>
  <c r="Q1286" i="13"/>
  <c r="Q1263" i="13"/>
  <c r="Q1242" i="13"/>
  <c r="Q1219" i="13"/>
  <c r="Q1200" i="13"/>
  <c r="Q1177" i="13"/>
  <c r="Q1156" i="13"/>
  <c r="Q1133" i="13"/>
  <c r="Q1112" i="13"/>
  <c r="Q1089" i="13"/>
  <c r="Q1070" i="13"/>
  <c r="Q1047" i="13"/>
  <c r="Q1028" i="13"/>
  <c r="Q1008" i="13"/>
  <c r="Q989" i="13"/>
  <c r="Q968" i="13"/>
  <c r="Q950" i="13"/>
  <c r="Q929" i="13"/>
  <c r="Q911" i="13"/>
  <c r="Q890" i="13"/>
  <c r="Q871" i="13"/>
  <c r="Q851" i="13"/>
  <c r="Q832" i="13"/>
  <c r="Q811" i="13"/>
  <c r="Q793" i="13"/>
  <c r="Q772" i="13"/>
  <c r="Q755" i="13"/>
  <c r="Q738" i="13"/>
  <c r="Q722" i="13"/>
  <c r="Q708" i="13"/>
  <c r="Q694" i="13"/>
  <c r="Q680" i="13"/>
  <c r="Q664" i="13"/>
  <c r="Q650" i="13"/>
  <c r="Q636" i="13"/>
  <c r="Q622" i="13"/>
  <c r="Q610" i="13"/>
  <c r="Q598" i="13"/>
  <c r="Q586" i="13"/>
  <c r="Q574" i="13"/>
  <c r="Q562" i="13"/>
  <c r="Q550" i="13"/>
  <c r="Q538" i="13"/>
  <c r="Q526" i="13"/>
  <c r="Q514" i="13"/>
  <c r="Q502" i="13"/>
  <c r="Q490" i="13"/>
  <c r="D496" i="8" s="1"/>
  <c r="Q478" i="13"/>
  <c r="A484" i="8" s="1"/>
  <c r="Q466" i="13"/>
  <c r="Q454" i="13"/>
  <c r="A460" i="8" s="1"/>
  <c r="Q442" i="13"/>
  <c r="Q430" i="13"/>
  <c r="C436" i="8" s="1"/>
  <c r="Q418" i="13"/>
  <c r="Q406" i="13"/>
  <c r="Q394" i="13"/>
  <c r="A400" i="8" s="1"/>
  <c r="Q382" i="13"/>
  <c r="Q370" i="13"/>
  <c r="A376" i="8" s="1"/>
  <c r="Q358" i="13"/>
  <c r="A364" i="8" s="1"/>
  <c r="Q346" i="13"/>
  <c r="C352" i="8" s="1"/>
  <c r="Q334" i="13"/>
  <c r="A340" i="8" s="1"/>
  <c r="Q322" i="13"/>
  <c r="Q310" i="13"/>
  <c r="A316" i="8" s="1"/>
  <c r="Q1779" i="13"/>
  <c r="Q1759" i="13"/>
  <c r="Q1735" i="13"/>
  <c r="Q1717" i="13"/>
  <c r="Q1693" i="13"/>
  <c r="Q1673" i="13"/>
  <c r="Q1649" i="13"/>
  <c r="Q1629" i="13"/>
  <c r="Q1605" i="13"/>
  <c r="Q1587" i="13"/>
  <c r="Q1563" i="13"/>
  <c r="Q1543" i="13"/>
  <c r="Q1519" i="13"/>
  <c r="Q1501" i="13"/>
  <c r="Q1477" i="13"/>
  <c r="Q1457" i="13"/>
  <c r="Q1433" i="13"/>
  <c r="Q1413" i="13"/>
  <c r="Q1389" i="13"/>
  <c r="Q1371" i="13"/>
  <c r="Q1347" i="13"/>
  <c r="Q1327" i="13"/>
  <c r="Q1303" i="13"/>
  <c r="Q1285" i="13"/>
  <c r="Q1261" i="13"/>
  <c r="Q1241" i="13"/>
  <c r="Q1217" i="13"/>
  <c r="Q1197" i="13"/>
  <c r="Q1173" i="13"/>
  <c r="Q1155" i="13"/>
  <c r="Q1131" i="13"/>
  <c r="Q1111" i="13"/>
  <c r="Q1087" i="13"/>
  <c r="Q1069" i="13"/>
  <c r="Q1045" i="13"/>
  <c r="Q1027" i="13"/>
  <c r="Q1005" i="13"/>
  <c r="Q988" i="13"/>
  <c r="Q966" i="13"/>
  <c r="Q949" i="13"/>
  <c r="Q927" i="13"/>
  <c r="Q909" i="13"/>
  <c r="Q888" i="13"/>
  <c r="Q870" i="13"/>
  <c r="Q848" i="13"/>
  <c r="Q831" i="13"/>
  <c r="Q809" i="13"/>
  <c r="Q792" i="13"/>
  <c r="Q770" i="13"/>
  <c r="Q754" i="13"/>
  <c r="Q736" i="13"/>
  <c r="Q721" i="13"/>
  <c r="Q707" i="13"/>
  <c r="Q693" i="13"/>
  <c r="Q678" i="13"/>
  <c r="Q663" i="13"/>
  <c r="Q649" i="13"/>
  <c r="Q635" i="13"/>
  <c r="Q621" i="13"/>
  <c r="Q609" i="13"/>
  <c r="Q597" i="13"/>
  <c r="Q585" i="13"/>
  <c r="Q573" i="13"/>
  <c r="Q561" i="13"/>
  <c r="Q549" i="13"/>
  <c r="Q537" i="13"/>
  <c r="Q525" i="13"/>
  <c r="Q513" i="13"/>
  <c r="Q501" i="13"/>
  <c r="Q489" i="13"/>
  <c r="Q477" i="13"/>
  <c r="A483" i="8" s="1"/>
  <c r="Q465" i="13"/>
  <c r="Q453" i="13"/>
  <c r="A459" i="8" s="1"/>
  <c r="Q441" i="13"/>
  <c r="Q429" i="13"/>
  <c r="A435" i="8" s="1"/>
  <c r="Q417" i="13"/>
  <c r="Q405" i="13"/>
  <c r="Q393" i="13"/>
  <c r="A399" i="8" s="1"/>
  <c r="Q381" i="13"/>
  <c r="Q369" i="13"/>
  <c r="Q357" i="13"/>
  <c r="C363" i="8" s="1"/>
  <c r="Q345" i="13"/>
  <c r="A351" i="8" s="1"/>
  <c r="Q333" i="13"/>
  <c r="A339" i="8" s="1"/>
  <c r="Q321" i="13"/>
  <c r="A327" i="8" s="1"/>
  <c r="Q309" i="13"/>
  <c r="Q1778" i="13"/>
  <c r="Q1758" i="13"/>
  <c r="Q1734" i="13"/>
  <c r="Q1716" i="13"/>
  <c r="Q1692" i="13"/>
  <c r="Q1672" i="13"/>
  <c r="Q1648" i="13"/>
  <c r="Q1628" i="13"/>
  <c r="Q1604" i="13"/>
  <c r="Q1586" i="13"/>
  <c r="Q1562" i="13"/>
  <c r="Q1542" i="13"/>
  <c r="Q1518" i="13"/>
  <c r="Q1500" i="13"/>
  <c r="Q1476" i="13"/>
  <c r="Q1456" i="13"/>
  <c r="Q1432" i="13"/>
  <c r="Q1412" i="13"/>
  <c r="Q1388" i="13"/>
  <c r="Q1370" i="13"/>
  <c r="Q1346" i="13"/>
  <c r="Q1326" i="13"/>
  <c r="Q1302" i="13"/>
  <c r="Q1284" i="13"/>
  <c r="Q1260" i="13"/>
  <c r="Q1240" i="13"/>
  <c r="Q1216" i="13"/>
  <c r="Q1196" i="13"/>
  <c r="Q1172" i="13"/>
  <c r="Q1154" i="13"/>
  <c r="Q1130" i="13"/>
  <c r="Q1110" i="13"/>
  <c r="Q1086" i="13"/>
  <c r="Q1068" i="13"/>
  <c r="Q1044" i="13"/>
  <c r="Q1026" i="13"/>
  <c r="Q1004" i="13"/>
  <c r="Q987" i="13"/>
  <c r="Q965" i="13"/>
  <c r="Q948" i="13"/>
  <c r="Q926" i="13"/>
  <c r="Q908" i="13"/>
  <c r="Q887" i="13"/>
  <c r="Q869" i="13"/>
  <c r="Q847" i="13"/>
  <c r="Q830" i="13"/>
  <c r="Q808" i="13"/>
  <c r="Q791" i="13"/>
  <c r="Q769" i="13"/>
  <c r="Q753" i="13"/>
  <c r="Q734" i="13"/>
  <c r="Q720" i="13"/>
  <c r="Q706" i="13"/>
  <c r="Q692" i="13"/>
  <c r="Q676" i="13"/>
  <c r="Q662" i="13"/>
  <c r="Q648" i="13"/>
  <c r="Q634" i="13"/>
  <c r="Q620" i="13"/>
  <c r="Q608" i="13"/>
  <c r="Q596" i="13"/>
  <c r="Q584" i="13"/>
  <c r="Q572" i="13"/>
  <c r="Q560" i="13"/>
  <c r="Q548" i="13"/>
  <c r="Q536" i="13"/>
  <c r="Q524" i="13"/>
  <c r="Q512" i="13"/>
  <c r="Q500" i="13"/>
  <c r="Q488" i="13"/>
  <c r="Q476" i="13"/>
  <c r="A482" i="8" s="1"/>
  <c r="Q464" i="13"/>
  <c r="Q452" i="13"/>
  <c r="Q440" i="13"/>
  <c r="A446" i="8" s="1"/>
  <c r="Q428" i="13"/>
  <c r="A434" i="8" s="1"/>
  <c r="Q416" i="13"/>
  <c r="A422" i="8" s="1"/>
  <c r="Q404" i="13"/>
  <c r="Q392" i="13"/>
  <c r="Q380" i="13"/>
  <c r="Q368" i="13"/>
  <c r="A374" i="8" s="1"/>
  <c r="Q356" i="13"/>
  <c r="Q344" i="13"/>
  <c r="Q332" i="13"/>
  <c r="Q320" i="13"/>
  <c r="Q308" i="13"/>
  <c r="C314" i="8" s="1"/>
  <c r="Q296" i="13"/>
  <c r="Q1776" i="13"/>
  <c r="Q1753" i="13"/>
  <c r="Q1732" i="13"/>
  <c r="Q1709" i="13"/>
  <c r="Q1688" i="13"/>
  <c r="Q1665" i="13"/>
  <c r="Q1646" i="13"/>
  <c r="Q1623" i="13"/>
  <c r="Q1602" i="13"/>
  <c r="Q1579" i="13"/>
  <c r="Q1560" i="13"/>
  <c r="Q1537" i="13"/>
  <c r="Q1516" i="13"/>
  <c r="Q1493" i="13"/>
  <c r="Q1472" i="13"/>
  <c r="Q1449" i="13"/>
  <c r="Q1430" i="13"/>
  <c r="Q1407" i="13"/>
  <c r="Q1386" i="13"/>
  <c r="Q1363" i="13"/>
  <c r="Q1344" i="13"/>
  <c r="Q1321" i="13"/>
  <c r="Q1300" i="13"/>
  <c r="Q1277" i="13"/>
  <c r="Q1256" i="13"/>
  <c r="Q1233" i="13"/>
  <c r="Q1214" i="13"/>
  <c r="Q1191" i="13"/>
  <c r="Q1170" i="13"/>
  <c r="Q1147" i="13"/>
  <c r="Q1128" i="13"/>
  <c r="Q1105" i="13"/>
  <c r="Q1084" i="13"/>
  <c r="Q1061" i="13"/>
  <c r="Q1041" i="13"/>
  <c r="Q1021" i="13"/>
  <c r="Q1002" i="13"/>
  <c r="Q981" i="13"/>
  <c r="Q963" i="13"/>
  <c r="Q942" i="13"/>
  <c r="Q924" i="13"/>
  <c r="Q903" i="13"/>
  <c r="Q884" i="13"/>
  <c r="Q864" i="13"/>
  <c r="Q845" i="13"/>
  <c r="Q824" i="13"/>
  <c r="Q806" i="13"/>
  <c r="Q785" i="13"/>
  <c r="Q767" i="13"/>
  <c r="Q748" i="13"/>
  <c r="Q732" i="13"/>
  <c r="Q718" i="13"/>
  <c r="Q704" i="13"/>
  <c r="Q688" i="13"/>
  <c r="Q674" i="13"/>
  <c r="Q660" i="13"/>
  <c r="Q646" i="13"/>
  <c r="Q632" i="13"/>
  <c r="Q618" i="13"/>
  <c r="Q606" i="13"/>
  <c r="Q594" i="13"/>
  <c r="Q582" i="13"/>
  <c r="Q570" i="13"/>
  <c r="Q558" i="13"/>
  <c r="Q546" i="13"/>
  <c r="Q534" i="13"/>
  <c r="Q522" i="13"/>
  <c r="Q510" i="13"/>
  <c r="Q498" i="13"/>
  <c r="Q486" i="13"/>
  <c r="Q474" i="13"/>
  <c r="Q462" i="13"/>
  <c r="A468" i="8" s="1"/>
  <c r="Q450" i="13"/>
  <c r="A456" i="8" s="1"/>
  <c r="Q438" i="13"/>
  <c r="A444" i="8" s="1"/>
  <c r="Q426" i="13"/>
  <c r="Q414" i="13"/>
  <c r="Q402" i="13"/>
  <c r="Q390" i="13"/>
  <c r="Q378" i="13"/>
  <c r="Q366" i="13"/>
  <c r="A372" i="8" s="1"/>
  <c r="Q354" i="13"/>
  <c r="Q342" i="13"/>
  <c r="A348" i="8" s="1"/>
  <c r="Q330" i="13"/>
  <c r="Q318" i="13"/>
  <c r="Q306" i="13"/>
  <c r="A312" i="8" s="1"/>
  <c r="Q1794" i="13"/>
  <c r="Q1757" i="13"/>
  <c r="Q1720" i="13"/>
  <c r="Q1685" i="13"/>
  <c r="Q1645" i="13"/>
  <c r="Q1613" i="13"/>
  <c r="Q1574" i="13"/>
  <c r="Q1532" i="13"/>
  <c r="Q1497" i="13"/>
  <c r="Q1460" i="13"/>
  <c r="Q1425" i="13"/>
  <c r="Q1385" i="13"/>
  <c r="Q1353" i="13"/>
  <c r="Q1314" i="13"/>
  <c r="Q1274" i="13"/>
  <c r="Q1239" i="13"/>
  <c r="Q1202" i="13"/>
  <c r="Q1167" i="13"/>
  <c r="Q1125" i="13"/>
  <c r="Q1095" i="13"/>
  <c r="Q1056" i="13"/>
  <c r="Q1017" i="13"/>
  <c r="Q986" i="13"/>
  <c r="Q952" i="13"/>
  <c r="Q920" i="13"/>
  <c r="Q883" i="13"/>
  <c r="Q855" i="13"/>
  <c r="Q819" i="13"/>
  <c r="Q782" i="13"/>
  <c r="Q752" i="13"/>
  <c r="Q724" i="13"/>
  <c r="Q699" i="13"/>
  <c r="Q673" i="13"/>
  <c r="Q651" i="13"/>
  <c r="Q626" i="13"/>
  <c r="Q604" i="13"/>
  <c r="Q583" i="13"/>
  <c r="Q564" i="13"/>
  <c r="Q543" i="13"/>
  <c r="Q521" i="13"/>
  <c r="Q503" i="13"/>
  <c r="Q482" i="13"/>
  <c r="Q460" i="13"/>
  <c r="Q439" i="13"/>
  <c r="Q420" i="13"/>
  <c r="A426" i="8" s="1"/>
  <c r="Q399" i="13"/>
  <c r="Q377" i="13"/>
  <c r="A383" i="8" s="1"/>
  <c r="Q359" i="13"/>
  <c r="Q338" i="13"/>
  <c r="A344" i="8" s="1"/>
  <c r="Q316" i="13"/>
  <c r="Q299" i="13"/>
  <c r="Q286" i="13"/>
  <c r="Q274" i="13"/>
  <c r="D280" i="8" s="1"/>
  <c r="Q262" i="13"/>
  <c r="Q250" i="13"/>
  <c r="Q238" i="13"/>
  <c r="A244" i="8" s="1"/>
  <c r="Q226" i="13"/>
  <c r="Q214" i="13"/>
  <c r="Q202" i="13"/>
  <c r="A208" i="8" s="1"/>
  <c r="Q190" i="13"/>
  <c r="Q178" i="13"/>
  <c r="A184" i="8" s="1"/>
  <c r="Q166" i="13"/>
  <c r="A172" i="8" s="1"/>
  <c r="Q154" i="13"/>
  <c r="A160" i="8" s="1"/>
  <c r="Q142" i="13"/>
  <c r="Q130" i="13"/>
  <c r="A136" i="8" s="1"/>
  <c r="Q118" i="13"/>
  <c r="Q106" i="13"/>
  <c r="A112" i="8" s="1"/>
  <c r="Q94" i="13"/>
  <c r="Q82" i="13"/>
  <c r="A88" i="8" s="1"/>
  <c r="Q70" i="13"/>
  <c r="A76" i="8" s="1"/>
  <c r="Q58" i="13"/>
  <c r="Q46" i="13"/>
  <c r="Q34" i="13"/>
  <c r="Q22" i="13"/>
  <c r="Q10" i="13"/>
  <c r="Q1792" i="13"/>
  <c r="Q1749" i="13"/>
  <c r="Q1719" i="13"/>
  <c r="Q1681" i="13"/>
  <c r="Q1644" i="13"/>
  <c r="Q1603" i="13"/>
  <c r="Q1572" i="13"/>
  <c r="Q1531" i="13"/>
  <c r="Q1491" i="13"/>
  <c r="Q1459" i="13"/>
  <c r="Q1421" i="13"/>
  <c r="Q1384" i="13"/>
  <c r="Q1345" i="13"/>
  <c r="Q1312" i="13"/>
  <c r="Q1273" i="13"/>
  <c r="Q1231" i="13"/>
  <c r="Q1201" i="13"/>
  <c r="Q1161" i="13"/>
  <c r="Q1124" i="13"/>
  <c r="Q1085" i="13"/>
  <c r="Q1052" i="13"/>
  <c r="Q1016" i="13"/>
  <c r="Q979" i="13"/>
  <c r="Q951" i="13"/>
  <c r="Q916" i="13"/>
  <c r="Q882" i="13"/>
  <c r="Q846" i="13"/>
  <c r="Q817" i="13"/>
  <c r="Q781" i="13"/>
  <c r="Q746" i="13"/>
  <c r="Q723" i="13"/>
  <c r="Q698" i="13"/>
  <c r="Q672" i="13"/>
  <c r="Q647" i="13"/>
  <c r="Q624" i="13"/>
  <c r="Q603" i="13"/>
  <c r="Q581" i="13"/>
  <c r="Q563" i="13"/>
  <c r="Q542" i="13"/>
  <c r="Q520" i="13"/>
  <c r="Q499" i="13"/>
  <c r="Q480" i="13"/>
  <c r="Q459" i="13"/>
  <c r="A465" i="8" s="1"/>
  <c r="Q437" i="13"/>
  <c r="Q419" i="13"/>
  <c r="A425" i="8" s="1"/>
  <c r="Q398" i="13"/>
  <c r="Q376" i="13"/>
  <c r="Q355" i="13"/>
  <c r="Q336" i="13"/>
  <c r="Q315" i="13"/>
  <c r="Q298" i="13"/>
  <c r="Q285" i="13"/>
  <c r="A291" i="8" s="1"/>
  <c r="Q273" i="13"/>
  <c r="Q261" i="13"/>
  <c r="Q249" i="13"/>
  <c r="A255" i="8" s="1"/>
  <c r="Q237" i="13"/>
  <c r="Q225" i="13"/>
  <c r="Q213" i="13"/>
  <c r="Q201" i="13"/>
  <c r="Q189" i="13"/>
  <c r="A195" i="8" s="1"/>
  <c r="Q177" i="13"/>
  <c r="Q165" i="13"/>
  <c r="Q153" i="13"/>
  <c r="A159" i="8" s="1"/>
  <c r="Q141" i="13"/>
  <c r="A147" i="8" s="1"/>
  <c r="Q129" i="13"/>
  <c r="Q117" i="13"/>
  <c r="Q105" i="13"/>
  <c r="A111" i="8" s="1"/>
  <c r="Q93" i="13"/>
  <c r="Q81" i="13"/>
  <c r="Q69" i="13"/>
  <c r="Q57" i="13"/>
  <c r="A63" i="8" s="1"/>
  <c r="Q45" i="13"/>
  <c r="Q33" i="13"/>
  <c r="Q21" i="13"/>
  <c r="Q9" i="13"/>
  <c r="Q1545" i="13"/>
  <c r="Q1099" i="13"/>
  <c r="Q1791" i="13"/>
  <c r="Q1748" i="13"/>
  <c r="Q1713" i="13"/>
  <c r="Q1676" i="13"/>
  <c r="Q1641" i="13"/>
  <c r="Q1601" i="13"/>
  <c r="Q1569" i="13"/>
  <c r="Q1530" i="13"/>
  <c r="Q1490" i="13"/>
  <c r="Q1455" i="13"/>
  <c r="Q1418" i="13"/>
  <c r="Q1383" i="13"/>
  <c r="Q1341" i="13"/>
  <c r="Q1311" i="13"/>
  <c r="Q1272" i="13"/>
  <c r="Q1230" i="13"/>
  <c r="Q1195" i="13"/>
  <c r="Q1158" i="13"/>
  <c r="Q1123" i="13"/>
  <c r="Q1083" i="13"/>
  <c r="Q1051" i="13"/>
  <c r="Q1015" i="13"/>
  <c r="Q978" i="13"/>
  <c r="Q947" i="13"/>
  <c r="Q913" i="13"/>
  <c r="Q881" i="13"/>
  <c r="Q844" i="13"/>
  <c r="Q816" i="13"/>
  <c r="Q780" i="13"/>
  <c r="Q745" i="13"/>
  <c r="Q719" i="13"/>
  <c r="Q696" i="13"/>
  <c r="Q671" i="13"/>
  <c r="Q645" i="13"/>
  <c r="Q623" i="13"/>
  <c r="Q602" i="13"/>
  <c r="Q580" i="13"/>
  <c r="Q559" i="13"/>
  <c r="Q540" i="13"/>
  <c r="Q519" i="13"/>
  <c r="Q497" i="13"/>
  <c r="Q479" i="13"/>
  <c r="Q458" i="13"/>
  <c r="Q436" i="13"/>
  <c r="Q415" i="13"/>
  <c r="D421" i="8" s="1"/>
  <c r="Q396" i="13"/>
  <c r="Q375" i="13"/>
  <c r="Q353" i="13"/>
  <c r="A359" i="8" s="1"/>
  <c r="Q335" i="13"/>
  <c r="Q314" i="13"/>
  <c r="Q297" i="13"/>
  <c r="A303" i="8" s="1"/>
  <c r="Q284" i="13"/>
  <c r="Q272" i="13"/>
  <c r="Q260" i="13"/>
  <c r="Q248" i="13"/>
  <c r="A254" i="8" s="1"/>
  <c r="Q236" i="13"/>
  <c r="A242" i="8" s="1"/>
  <c r="Q224" i="13"/>
  <c r="Q212" i="13"/>
  <c r="Q200" i="13"/>
  <c r="Q188" i="13"/>
  <c r="A194" i="8" s="1"/>
  <c r="Q176" i="13"/>
  <c r="Q164" i="13"/>
  <c r="A170" i="8" s="1"/>
  <c r="Q152" i="13"/>
  <c r="Q140" i="13"/>
  <c r="Q128" i="13"/>
  <c r="A134" i="8" s="1"/>
  <c r="Q116" i="13"/>
  <c r="A122" i="8" s="1"/>
  <c r="Q104" i="13"/>
  <c r="Q92" i="13"/>
  <c r="Q80" i="13"/>
  <c r="Q68" i="13"/>
  <c r="A74" i="8" s="1"/>
  <c r="Q56" i="13"/>
  <c r="Q44" i="13"/>
  <c r="A50" i="8" s="1"/>
  <c r="Q32" i="13"/>
  <c r="Q20" i="13"/>
  <c r="Q8" i="13"/>
  <c r="Q1617" i="13"/>
  <c r="Q1059" i="13"/>
  <c r="Q1788" i="13"/>
  <c r="Q1747" i="13"/>
  <c r="Q1707" i="13"/>
  <c r="Q1675" i="13"/>
  <c r="Q1637" i="13"/>
  <c r="Q1600" i="13"/>
  <c r="Q1561" i="13"/>
  <c r="Q1528" i="13"/>
  <c r="Q1489" i="13"/>
  <c r="Q1447" i="13"/>
  <c r="Q1417" i="13"/>
  <c r="Q1377" i="13"/>
  <c r="Q1340" i="13"/>
  <c r="Q1301" i="13"/>
  <c r="Q1268" i="13"/>
  <c r="Q1229" i="13"/>
  <c r="Q1189" i="13"/>
  <c r="Q1157" i="13"/>
  <c r="Q1119" i="13"/>
  <c r="Q1082" i="13"/>
  <c r="Q1043" i="13"/>
  <c r="Q1013" i="13"/>
  <c r="Q977" i="13"/>
  <c r="Q940" i="13"/>
  <c r="Q912" i="13"/>
  <c r="Q877" i="13"/>
  <c r="Q843" i="13"/>
  <c r="Q807" i="13"/>
  <c r="Q777" i="13"/>
  <c r="Q744" i="13"/>
  <c r="Q717" i="13"/>
  <c r="Q695" i="13"/>
  <c r="Q670" i="13"/>
  <c r="Q644" i="13"/>
  <c r="Q619" i="13"/>
  <c r="Q600" i="13"/>
  <c r="Q579" i="13"/>
  <c r="Q557" i="13"/>
  <c r="Q539" i="13"/>
  <c r="Q518" i="13"/>
  <c r="Q496" i="13"/>
  <c r="Q475" i="13"/>
  <c r="Q456" i="13"/>
  <c r="Q435" i="13"/>
  <c r="A441" i="8" s="1"/>
  <c r="Q413" i="13"/>
  <c r="A419" i="8" s="1"/>
  <c r="Q395" i="13"/>
  <c r="Q374" i="13"/>
  <c r="Q352" i="13"/>
  <c r="Q331" i="13"/>
  <c r="A337" i="8" s="1"/>
  <c r="Q312" i="13"/>
  <c r="Q295" i="13"/>
  <c r="Q283" i="13"/>
  <c r="C289" i="8" s="1"/>
  <c r="Q271" i="13"/>
  <c r="A277" i="8" s="1"/>
  <c r="Q259" i="13"/>
  <c r="A265" i="8" s="1"/>
  <c r="Q247" i="13"/>
  <c r="Q235" i="13"/>
  <c r="Q223" i="13"/>
  <c r="A229" i="8" s="1"/>
  <c r="Q211" i="13"/>
  <c r="A217" i="8" s="1"/>
  <c r="Q199" i="13"/>
  <c r="Q187" i="13"/>
  <c r="A193" i="8" s="1"/>
  <c r="Q175" i="13"/>
  <c r="Q163" i="13"/>
  <c r="A169" i="8" s="1"/>
  <c r="Q151" i="13"/>
  <c r="Q139" i="13"/>
  <c r="Q127" i="13"/>
  <c r="A133" i="8" s="1"/>
  <c r="Q115" i="13"/>
  <c r="A121" i="8" s="1"/>
  <c r="Q103" i="13"/>
  <c r="A109" i="8" s="1"/>
  <c r="Q91" i="13"/>
  <c r="Q79" i="13"/>
  <c r="Q67" i="13"/>
  <c r="Q55" i="13"/>
  <c r="Q43" i="13"/>
  <c r="A49" i="8" s="1"/>
  <c r="Q31" i="13"/>
  <c r="Q19" i="13"/>
  <c r="Q1507" i="13"/>
  <c r="Q1140" i="13"/>
  <c r="Q1785" i="13"/>
  <c r="Q1746" i="13"/>
  <c r="Q1706" i="13"/>
  <c r="Q1671" i="13"/>
  <c r="Q1634" i="13"/>
  <c r="Q1599" i="13"/>
  <c r="Q1557" i="13"/>
  <c r="Q1527" i="13"/>
  <c r="Q1488" i="13"/>
  <c r="Q1446" i="13"/>
  <c r="Q1411" i="13"/>
  <c r="Q1374" i="13"/>
  <c r="Q1339" i="13"/>
  <c r="Q1299" i="13"/>
  <c r="Q1267" i="13"/>
  <c r="Q1228" i="13"/>
  <c r="Q1188" i="13"/>
  <c r="Q1153" i="13"/>
  <c r="Q1116" i="13"/>
  <c r="Q1081" i="13"/>
  <c r="Q1040" i="13"/>
  <c r="Q1012" i="13"/>
  <c r="Q976" i="13"/>
  <c r="Q939" i="13"/>
  <c r="Q907" i="13"/>
  <c r="Q873" i="13"/>
  <c r="Q842" i="13"/>
  <c r="Q805" i="13"/>
  <c r="Q776" i="13"/>
  <c r="Q743" i="13"/>
  <c r="Q716" i="13"/>
  <c r="Q690" i="13"/>
  <c r="Q668" i="13"/>
  <c r="Q642" i="13"/>
  <c r="Q617" i="13"/>
  <c r="Q599" i="13"/>
  <c r="Q578" i="13"/>
  <c r="Q556" i="13"/>
  <c r="Q535" i="13"/>
  <c r="Q516" i="13"/>
  <c r="Q495" i="13"/>
  <c r="Q473" i="13"/>
  <c r="Q455" i="13"/>
  <c r="Q434" i="13"/>
  <c r="Q412" i="13"/>
  <c r="A418" i="8" s="1"/>
  <c r="Q391" i="13"/>
  <c r="Q372" i="13"/>
  <c r="Q351" i="13"/>
  <c r="Q329" i="13"/>
  <c r="Q311" i="13"/>
  <c r="Q294" i="13"/>
  <c r="Q282" i="13"/>
  <c r="A288" i="8" s="1"/>
  <c r="Q270" i="13"/>
  <c r="A276" i="8" s="1"/>
  <c r="Q258" i="13"/>
  <c r="Q246" i="13"/>
  <c r="Q234" i="13"/>
  <c r="Q222" i="13"/>
  <c r="A228" i="8" s="1"/>
  <c r="Q210" i="13"/>
  <c r="Q198" i="13"/>
  <c r="Q186" i="13"/>
  <c r="A192" i="8" s="1"/>
  <c r="Q174" i="13"/>
  <c r="Q162" i="13"/>
  <c r="Q150" i="13"/>
  <c r="A156" i="8" s="1"/>
  <c r="Q138" i="13"/>
  <c r="Q126" i="13"/>
  <c r="A132" i="8" s="1"/>
  <c r="Q114" i="13"/>
  <c r="Q102" i="13"/>
  <c r="Q90" i="13"/>
  <c r="Q78" i="13"/>
  <c r="A84" i="8" s="1"/>
  <c r="Q66" i="13"/>
  <c r="Q54" i="13"/>
  <c r="Q42" i="13"/>
  <c r="A48" i="8" s="1"/>
  <c r="Q30" i="13"/>
  <c r="Q18" i="13"/>
  <c r="Q1577" i="13"/>
  <c r="Q995" i="13"/>
  <c r="Q1777" i="13"/>
  <c r="Q1744" i="13"/>
  <c r="Q1705" i="13"/>
  <c r="Q1663" i="13"/>
  <c r="Q1633" i="13"/>
  <c r="Q1593" i="13"/>
  <c r="Q1556" i="13"/>
  <c r="Q1517" i="13"/>
  <c r="Q1484" i="13"/>
  <c r="Q1445" i="13"/>
  <c r="Q1405" i="13"/>
  <c r="Q1373" i="13"/>
  <c r="Q1335" i="13"/>
  <c r="Q1298" i="13"/>
  <c r="Q1257" i="13"/>
  <c r="Q1226" i="13"/>
  <c r="Q1185" i="13"/>
  <c r="Q1145" i="13"/>
  <c r="Q1113" i="13"/>
  <c r="Q1075" i="13"/>
  <c r="Q1039" i="13"/>
  <c r="Q1003" i="13"/>
  <c r="Q974" i="13"/>
  <c r="Q938" i="13"/>
  <c r="Q901" i="13"/>
  <c r="Q872" i="13"/>
  <c r="Q837" i="13"/>
  <c r="Q804" i="13"/>
  <c r="Q768" i="13"/>
  <c r="Q741" i="13"/>
  <c r="Q714" i="13"/>
  <c r="Q687" i="13"/>
  <c r="Q666" i="13"/>
  <c r="Q640" i="13"/>
  <c r="Q616" i="13"/>
  <c r="Q595" i="13"/>
  <c r="Q576" i="13"/>
  <c r="Q555" i="13"/>
  <c r="Q533" i="13"/>
  <c r="Q515" i="13"/>
  <c r="Q494" i="13"/>
  <c r="A500" i="8" s="1"/>
  <c r="Q472" i="13"/>
  <c r="A478" i="8" s="1"/>
  <c r="Q451" i="13"/>
  <c r="Q432" i="13"/>
  <c r="Q411" i="13"/>
  <c r="Q389" i="13"/>
  <c r="Q371" i="13"/>
  <c r="A377" i="8" s="1"/>
  <c r="Q350" i="13"/>
  <c r="Q328" i="13"/>
  <c r="Q307" i="13"/>
  <c r="Q293" i="13"/>
  <c r="Q281" i="13"/>
  <c r="A287" i="8" s="1"/>
  <c r="Q269" i="13"/>
  <c r="Q257" i="13"/>
  <c r="Q245" i="13"/>
  <c r="Q233" i="13"/>
  <c r="Q221" i="13"/>
  <c r="A227" i="8" s="1"/>
  <c r="Q209" i="13"/>
  <c r="Q197" i="13"/>
  <c r="Q185" i="13"/>
  <c r="A191" i="8" s="1"/>
  <c r="Q173" i="13"/>
  <c r="A179" i="8" s="1"/>
  <c r="Q161" i="13"/>
  <c r="A167" i="8" s="1"/>
  <c r="Q149" i="13"/>
  <c r="Q137" i="13"/>
  <c r="Q125" i="13"/>
  <c r="A131" i="8" s="1"/>
  <c r="Q113" i="13"/>
  <c r="Q101" i="13"/>
  <c r="Q89" i="13"/>
  <c r="A95" i="8" s="1"/>
  <c r="Q77" i="13"/>
  <c r="Q65" i="13"/>
  <c r="Q53" i="13"/>
  <c r="Q41" i="13"/>
  <c r="Q29" i="13"/>
  <c r="Q17" i="13"/>
  <c r="Q1689" i="13"/>
  <c r="Q961" i="13"/>
  <c r="Q1773" i="13"/>
  <c r="Q1743" i="13"/>
  <c r="Q1704" i="13"/>
  <c r="Q1662" i="13"/>
  <c r="Q1627" i="13"/>
  <c r="Q1590" i="13"/>
  <c r="Q1555" i="13"/>
  <c r="Q1515" i="13"/>
  <c r="Q1483" i="13"/>
  <c r="Q1444" i="13"/>
  <c r="Q1404" i="13"/>
  <c r="Q1369" i="13"/>
  <c r="Q1332" i="13"/>
  <c r="Q1297" i="13"/>
  <c r="Q1255" i="13"/>
  <c r="Q1225" i="13"/>
  <c r="Q1184" i="13"/>
  <c r="Q1144" i="13"/>
  <c r="Q1109" i="13"/>
  <c r="Q1072" i="13"/>
  <c r="Q1038" i="13"/>
  <c r="Q1001" i="13"/>
  <c r="Q973" i="13"/>
  <c r="Q937" i="13"/>
  <c r="Q900" i="13"/>
  <c r="Q868" i="13"/>
  <c r="Q834" i="13"/>
  <c r="Q803" i="13"/>
  <c r="Q766" i="13"/>
  <c r="Q740" i="13"/>
  <c r="Q712" i="13"/>
  <c r="Q686" i="13"/>
  <c r="Q661" i="13"/>
  <c r="Q638" i="13"/>
  <c r="Q615" i="13"/>
  <c r="Q593" i="13"/>
  <c r="Q575" i="13"/>
  <c r="Q554" i="13"/>
  <c r="Q532" i="13"/>
  <c r="Q511" i="13"/>
  <c r="Q492" i="13"/>
  <c r="Q471" i="13"/>
  <c r="Q449" i="13"/>
  <c r="A455" i="8" s="1"/>
  <c r="Q431" i="13"/>
  <c r="Q410" i="13"/>
  <c r="Q388" i="13"/>
  <c r="Q367" i="13"/>
  <c r="Q348" i="13"/>
  <c r="Q327" i="13"/>
  <c r="A333" i="8" s="1"/>
  <c r="Q305" i="13"/>
  <c r="Q292" i="13"/>
  <c r="Q280" i="13"/>
  <c r="Q268" i="13"/>
  <c r="Q256" i="13"/>
  <c r="A262" i="8" s="1"/>
  <c r="Q244" i="13"/>
  <c r="Q232" i="13"/>
  <c r="Q220" i="13"/>
  <c r="Q208" i="13"/>
  <c r="Q196" i="13"/>
  <c r="Q184" i="13"/>
  <c r="A190" i="8" s="1"/>
  <c r="Q172" i="13"/>
  <c r="Q160" i="13"/>
  <c r="A166" i="8" s="1"/>
  <c r="Q148" i="13"/>
  <c r="Q136" i="13"/>
  <c r="A142" i="8" s="1"/>
  <c r="Q124" i="13"/>
  <c r="Q112" i="13"/>
  <c r="A118" i="8" s="1"/>
  <c r="Q100" i="13"/>
  <c r="A106" i="8" s="1"/>
  <c r="Q88" i="13"/>
  <c r="Q76" i="13"/>
  <c r="A82" i="8" s="1"/>
  <c r="Q64" i="13"/>
  <c r="A70" i="8" s="1"/>
  <c r="Q52" i="13"/>
  <c r="Q40" i="13"/>
  <c r="A46" i="8" s="1"/>
  <c r="Q28" i="13"/>
  <c r="Q16" i="13"/>
  <c r="Q1767" i="13"/>
  <c r="Q925" i="13"/>
  <c r="Q1772" i="13"/>
  <c r="Q1733" i="13"/>
  <c r="Q1700" i="13"/>
  <c r="Q1661" i="13"/>
  <c r="Q1621" i="13"/>
  <c r="Q1589" i="13"/>
  <c r="Q1551" i="13"/>
  <c r="Q1514" i="13"/>
  <c r="Q1473" i="13"/>
  <c r="Q1442" i="13"/>
  <c r="Q1401" i="13"/>
  <c r="Q1361" i="13"/>
  <c r="Q1329" i="13"/>
  <c r="Q1291" i="13"/>
  <c r="Q1254" i="13"/>
  <c r="Q1215" i="13"/>
  <c r="Q1182" i="13"/>
  <c r="Q1143" i="13"/>
  <c r="Q1101" i="13"/>
  <c r="Q1071" i="13"/>
  <c r="Q1034" i="13"/>
  <c r="Q1000" i="13"/>
  <c r="Q964" i="13"/>
  <c r="Q935" i="13"/>
  <c r="Q899" i="13"/>
  <c r="Q861" i="13"/>
  <c r="Q833" i="13"/>
  <c r="Q798" i="13"/>
  <c r="Q765" i="13"/>
  <c r="Q733" i="13"/>
  <c r="Q710" i="13"/>
  <c r="Q685" i="13"/>
  <c r="Q659" i="13"/>
  <c r="Q637" i="13"/>
  <c r="Q614" i="13"/>
  <c r="Q592" i="13"/>
  <c r="Q571" i="13"/>
  <c r="Q552" i="13"/>
  <c r="Q531" i="13"/>
  <c r="Q509" i="13"/>
  <c r="Q491" i="13"/>
  <c r="A497" i="8" s="1"/>
  <c r="Q470" i="13"/>
  <c r="A476" i="8" s="1"/>
  <c r="Q448" i="13"/>
  <c r="Q427" i="13"/>
  <c r="Q408" i="13"/>
  <c r="Q387" i="13"/>
  <c r="A393" i="8" s="1"/>
  <c r="Q365" i="13"/>
  <c r="Q347" i="13"/>
  <c r="A353" i="8" s="1"/>
  <c r="Q326" i="13"/>
  <c r="Q304" i="13"/>
  <c r="A310" i="8" s="1"/>
  <c r="Q291" i="13"/>
  <c r="Q279" i="13"/>
  <c r="Q267" i="13"/>
  <c r="A273" i="8" s="1"/>
  <c r="Q255" i="13"/>
  <c r="A261" i="8" s="1"/>
  <c r="Q243" i="13"/>
  <c r="Q231" i="13"/>
  <c r="A237" i="8" s="1"/>
  <c r="Q219" i="13"/>
  <c r="A225" i="8" s="1"/>
  <c r="Q207" i="13"/>
  <c r="Q195" i="13"/>
  <c r="Q183" i="13"/>
  <c r="A189" i="8" s="1"/>
  <c r="Q171" i="13"/>
  <c r="A177" i="8" s="1"/>
  <c r="Q159" i="13"/>
  <c r="A165" i="8" s="1"/>
  <c r="Q147" i="13"/>
  <c r="A153" i="8" s="1"/>
  <c r="Q135" i="13"/>
  <c r="Q123" i="13"/>
  <c r="Q111" i="13"/>
  <c r="Q99" i="13"/>
  <c r="Q87" i="13"/>
  <c r="Q75" i="13"/>
  <c r="Q63" i="13"/>
  <c r="A69" i="8" s="1"/>
  <c r="Q51" i="13"/>
  <c r="A57" i="8" s="1"/>
  <c r="Q39" i="13"/>
  <c r="A45" i="8" s="1"/>
  <c r="Q27" i="13"/>
  <c r="Q15" i="13"/>
  <c r="Q1658" i="13"/>
  <c r="Q1470" i="13"/>
  <c r="Q1431" i="13"/>
  <c r="Q1398" i="13"/>
  <c r="Q1359" i="13"/>
  <c r="Q1317" i="13"/>
  <c r="Q1287" i="13"/>
  <c r="Q1249" i="13"/>
  <c r="Q1171" i="13"/>
  <c r="Q1029" i="13"/>
  <c r="Q859" i="13"/>
  <c r="Q1771" i="13"/>
  <c r="Q1731" i="13"/>
  <c r="Q1699" i="13"/>
  <c r="Q1660" i="13"/>
  <c r="Q1620" i="13"/>
  <c r="Q1585" i="13"/>
  <c r="Q1548" i="13"/>
  <c r="Q1513" i="13"/>
  <c r="Q1471" i="13"/>
  <c r="Q1441" i="13"/>
  <c r="Q1400" i="13"/>
  <c r="Q1360" i="13"/>
  <c r="Q1325" i="13"/>
  <c r="Q1288" i="13"/>
  <c r="Q1253" i="13"/>
  <c r="Q1213" i="13"/>
  <c r="Q1181" i="13"/>
  <c r="Q1142" i="13"/>
  <c r="Q1100" i="13"/>
  <c r="Q1065" i="13"/>
  <c r="Q1031" i="13"/>
  <c r="Q999" i="13"/>
  <c r="Q962" i="13"/>
  <c r="Q933" i="13"/>
  <c r="Q897" i="13"/>
  <c r="Q860" i="13"/>
  <c r="Q829" i="13"/>
  <c r="Q795" i="13"/>
  <c r="Q764" i="13"/>
  <c r="Q731" i="13"/>
  <c r="Q709" i="13"/>
  <c r="Q684" i="13"/>
  <c r="Q658" i="13"/>
  <c r="Q633" i="13"/>
  <c r="Q612" i="13"/>
  <c r="Q591" i="13"/>
  <c r="Q569" i="13"/>
  <c r="Q551" i="13"/>
  <c r="Q530" i="13"/>
  <c r="Q508" i="13"/>
  <c r="Q487" i="13"/>
  <c r="Q468" i="13"/>
  <c r="Q447" i="13"/>
  <c r="Q425" i="13"/>
  <c r="Q407" i="13"/>
  <c r="Q386" i="13"/>
  <c r="Q364" i="13"/>
  <c r="Q343" i="13"/>
  <c r="Q324" i="13"/>
  <c r="A330" i="8" s="1"/>
  <c r="Q303" i="13"/>
  <c r="Q290" i="13"/>
  <c r="Q278" i="13"/>
  <c r="A284" i="8" s="1"/>
  <c r="Q266" i="13"/>
  <c r="Q254" i="13"/>
  <c r="Q242" i="13"/>
  <c r="A248" i="8" s="1"/>
  <c r="Q230" i="13"/>
  <c r="A236" i="8" s="1"/>
  <c r="Q218" i="13"/>
  <c r="Q206" i="13"/>
  <c r="Q194" i="13"/>
  <c r="A200" i="8" s="1"/>
  <c r="Q182" i="13"/>
  <c r="Q170" i="13"/>
  <c r="A176" i="8" s="1"/>
  <c r="Q158" i="13"/>
  <c r="Q146" i="13"/>
  <c r="Q134" i="13"/>
  <c r="A140" i="8" s="1"/>
  <c r="Q122" i="13"/>
  <c r="A128" i="8" s="1"/>
  <c r="Q110" i="13"/>
  <c r="Q98" i="13"/>
  <c r="Q86" i="13"/>
  <c r="A92" i="8" s="1"/>
  <c r="Q74" i="13"/>
  <c r="A80" i="8" s="1"/>
  <c r="Q62" i="13"/>
  <c r="Q50" i="13"/>
  <c r="A56" i="8" s="1"/>
  <c r="Q38" i="13"/>
  <c r="Q26" i="13"/>
  <c r="Q14" i="13"/>
  <c r="Q1730" i="13"/>
  <c r="Q895" i="13"/>
  <c r="Q1764" i="13"/>
  <c r="Q1541" i="13"/>
  <c r="Q1316" i="13"/>
  <c r="Q1129" i="13"/>
  <c r="Q921" i="13"/>
  <c r="Q757" i="13"/>
  <c r="Q656" i="13"/>
  <c r="Q567" i="13"/>
  <c r="Q484" i="13"/>
  <c r="Q401" i="13"/>
  <c r="A407" i="8" s="1"/>
  <c r="Q319" i="13"/>
  <c r="Q264" i="13"/>
  <c r="Q216" i="13"/>
  <c r="Q168" i="13"/>
  <c r="Q120" i="13"/>
  <c r="A126" i="8" s="1"/>
  <c r="Q72" i="13"/>
  <c r="A78" i="8" s="1"/>
  <c r="Q24" i="13"/>
  <c r="Q265" i="13"/>
  <c r="Q1761" i="13"/>
  <c r="Q1533" i="13"/>
  <c r="Q1315" i="13"/>
  <c r="Q1098" i="13"/>
  <c r="Q894" i="13"/>
  <c r="Q756" i="13"/>
  <c r="Q652" i="13"/>
  <c r="Q566" i="13"/>
  <c r="Q483" i="13"/>
  <c r="Q400" i="13"/>
  <c r="A406" i="8" s="1"/>
  <c r="Q317" i="13"/>
  <c r="A323" i="8" s="1"/>
  <c r="Q263" i="13"/>
  <c r="Q215" i="13"/>
  <c r="Q167" i="13"/>
  <c r="A173" i="8" s="1"/>
  <c r="Q119" i="13"/>
  <c r="Q71" i="13"/>
  <c r="Q23" i="13"/>
  <c r="Q1575" i="13"/>
  <c r="Q1729" i="13"/>
  <c r="Q1504" i="13"/>
  <c r="Q1281" i="13"/>
  <c r="Q1096" i="13"/>
  <c r="Q885" i="13"/>
  <c r="Q730" i="13"/>
  <c r="Q630" i="13"/>
  <c r="Q547" i="13"/>
  <c r="Q467" i="13"/>
  <c r="Q384" i="13"/>
  <c r="Q302" i="13"/>
  <c r="Q253" i="13"/>
  <c r="A259" i="8" s="1"/>
  <c r="Q205" i="13"/>
  <c r="Q157" i="13"/>
  <c r="Q109" i="13"/>
  <c r="A115" i="8" s="1"/>
  <c r="Q61" i="13"/>
  <c r="Q13" i="13"/>
  <c r="Q587" i="13"/>
  <c r="Q1356" i="13"/>
  <c r="Q1723" i="13"/>
  <c r="Q1503" i="13"/>
  <c r="Q1275" i="13"/>
  <c r="Q1058" i="13"/>
  <c r="Q858" i="13"/>
  <c r="Q729" i="13"/>
  <c r="Q628" i="13"/>
  <c r="Q545" i="13"/>
  <c r="Q463" i="13"/>
  <c r="A469" i="8" s="1"/>
  <c r="Q383" i="13"/>
  <c r="A389" i="8" s="1"/>
  <c r="Q301" i="13"/>
  <c r="Q252" i="13"/>
  <c r="Q204" i="13"/>
  <c r="Q156" i="13"/>
  <c r="Q108" i="13"/>
  <c r="Q60" i="13"/>
  <c r="Q12" i="13"/>
  <c r="Q675" i="13"/>
  <c r="Q923" i="13"/>
  <c r="Q1687" i="13"/>
  <c r="Q1469" i="13"/>
  <c r="Q1244" i="13"/>
  <c r="Q1057" i="13"/>
  <c r="Q856" i="13"/>
  <c r="Q728" i="13"/>
  <c r="Q627" i="13"/>
  <c r="Q544" i="13"/>
  <c r="Q461" i="13"/>
  <c r="Q379" i="13"/>
  <c r="Q300" i="13"/>
  <c r="Q251" i="13"/>
  <c r="Q203" i="13"/>
  <c r="Q155" i="13"/>
  <c r="Q107" i="13"/>
  <c r="Q59" i="13"/>
  <c r="Q11" i="13"/>
  <c r="Q783" i="13"/>
  <c r="Q403" i="13"/>
  <c r="Q1686" i="13"/>
  <c r="Q1465" i="13"/>
  <c r="Q1243" i="13"/>
  <c r="Q1025" i="13"/>
  <c r="Q822" i="13"/>
  <c r="Q705" i="13"/>
  <c r="Q611" i="13"/>
  <c r="Q528" i="13"/>
  <c r="Q446" i="13"/>
  <c r="Q363" i="13"/>
  <c r="Q289" i="13"/>
  <c r="Q241" i="13"/>
  <c r="A247" i="8" s="1"/>
  <c r="Q193" i="13"/>
  <c r="Q145" i="13"/>
  <c r="Q97" i="13"/>
  <c r="Q49" i="13"/>
  <c r="Q1657" i="13"/>
  <c r="Q1168" i="13"/>
  <c r="Q568" i="13"/>
  <c r="Q1429" i="13"/>
  <c r="Q1212" i="13"/>
  <c r="Q1019" i="13"/>
  <c r="Q821" i="13"/>
  <c r="Q702" i="13"/>
  <c r="Q607" i="13"/>
  <c r="Q527" i="13"/>
  <c r="Q444" i="13"/>
  <c r="A450" i="8" s="1"/>
  <c r="Q362" i="13"/>
  <c r="Q288" i="13"/>
  <c r="Q240" i="13"/>
  <c r="Q192" i="13"/>
  <c r="Q144" i="13"/>
  <c r="A150" i="8" s="1"/>
  <c r="Q96" i="13"/>
  <c r="Q48" i="13"/>
  <c r="Q955" i="13"/>
  <c r="Q1137" i="13"/>
  <c r="Q1647" i="13"/>
  <c r="Q1428" i="13"/>
  <c r="Q1209" i="13"/>
  <c r="Q991" i="13"/>
  <c r="Q820" i="13"/>
  <c r="Q700" i="13"/>
  <c r="Q605" i="13"/>
  <c r="Q523" i="13"/>
  <c r="Q443" i="13"/>
  <c r="A449" i="8" s="1"/>
  <c r="Q360" i="13"/>
  <c r="Q287" i="13"/>
  <c r="Q239" i="13"/>
  <c r="A245" i="8" s="1"/>
  <c r="Q191" i="13"/>
  <c r="Q143" i="13"/>
  <c r="Q95" i="13"/>
  <c r="Q47" i="13"/>
  <c r="Q1387" i="13"/>
  <c r="Q1169" i="13"/>
  <c r="Q960" i="13"/>
  <c r="Q789" i="13"/>
  <c r="Q681" i="13"/>
  <c r="Q588" i="13"/>
  <c r="Q506" i="13"/>
  <c r="Q423" i="13"/>
  <c r="Q340" i="13"/>
  <c r="A346" i="8" s="1"/>
  <c r="Q276" i="13"/>
  <c r="Q228" i="13"/>
  <c r="Q180" i="13"/>
  <c r="Q132" i="13"/>
  <c r="Q84" i="13"/>
  <c r="Q36" i="13"/>
  <c r="Q1358" i="13"/>
  <c r="Q323" i="13"/>
  <c r="Q1616" i="13"/>
  <c r="Q1397" i="13"/>
  <c r="Q1205" i="13"/>
  <c r="Q990" i="13"/>
  <c r="Q794" i="13"/>
  <c r="Q682" i="13"/>
  <c r="Q590" i="13"/>
  <c r="Q507" i="13"/>
  <c r="Q424" i="13"/>
  <c r="Q341" i="13"/>
  <c r="Q277" i="13"/>
  <c r="Q229" i="13"/>
  <c r="Q181" i="13"/>
  <c r="Q133" i="13"/>
  <c r="Q85" i="13"/>
  <c r="Q37" i="13"/>
  <c r="Q1614" i="13"/>
  <c r="Q1576" i="13"/>
  <c r="Q657" i="13"/>
  <c r="Q485" i="13"/>
  <c r="Q169" i="13"/>
  <c r="A175" i="8" s="1"/>
  <c r="Q73" i="13"/>
  <c r="Q504" i="13"/>
  <c r="Q422" i="13"/>
  <c r="Q339" i="13"/>
  <c r="Q275" i="13"/>
  <c r="Q227" i="13"/>
  <c r="Q179" i="13"/>
  <c r="Q131" i="13"/>
  <c r="Q83" i="13"/>
  <c r="Q35" i="13"/>
  <c r="Q760" i="13"/>
  <c r="Q217" i="13"/>
  <c r="A223" i="8" s="1"/>
  <c r="Q121" i="13"/>
  <c r="Q25" i="13"/>
  <c r="D328" i="8"/>
  <c r="C328" i="8"/>
  <c r="C488" i="8"/>
  <c r="C463" i="8"/>
  <c r="D463" i="8"/>
  <c r="C331" i="8"/>
  <c r="D331" i="8"/>
  <c r="D351" i="8"/>
  <c r="C427" i="8"/>
  <c r="D427" i="8"/>
  <c r="C475" i="8"/>
  <c r="D475" i="8"/>
  <c r="C319" i="8"/>
  <c r="D319" i="8"/>
  <c r="D472" i="8"/>
  <c r="C472" i="8"/>
  <c r="C280" i="8" l="1"/>
  <c r="D343" i="8"/>
  <c r="C496" i="8"/>
  <c r="D487" i="8"/>
  <c r="A14" i="8"/>
  <c r="D14" i="8"/>
  <c r="C483" i="8"/>
  <c r="B66" i="8"/>
  <c r="A66" i="8"/>
  <c r="B329" i="8"/>
  <c r="A329" i="8"/>
  <c r="B154" i="8"/>
  <c r="A154" i="8"/>
  <c r="B107" i="8"/>
  <c r="A107" i="8"/>
  <c r="B378" i="8"/>
  <c r="A378" i="8"/>
  <c r="B301" i="8"/>
  <c r="A301" i="8"/>
  <c r="B442" i="8"/>
  <c r="A442" i="8"/>
  <c r="B342" i="8"/>
  <c r="A342" i="8"/>
  <c r="B224" i="8"/>
  <c r="A224" i="8"/>
  <c r="B213" i="8"/>
  <c r="A213" i="8"/>
  <c r="B311" i="8"/>
  <c r="A311" i="8"/>
  <c r="B398" i="8"/>
  <c r="A398" i="8"/>
  <c r="B387" i="8"/>
  <c r="A387" i="8"/>
  <c r="B367" i="8"/>
  <c r="A367" i="8"/>
  <c r="B151" i="8"/>
  <c r="A151" i="8"/>
  <c r="B428" i="8"/>
  <c r="A428" i="8"/>
  <c r="B269" i="8"/>
  <c r="A269" i="8"/>
  <c r="B39" i="8"/>
  <c r="A39" i="8"/>
  <c r="B408" i="8"/>
  <c r="A408" i="8"/>
  <c r="B386" i="8"/>
  <c r="A386" i="8"/>
  <c r="B355" i="8"/>
  <c r="A355" i="8"/>
  <c r="B30" i="8"/>
  <c r="A30" i="8"/>
  <c r="B72" i="8"/>
  <c r="A72" i="8"/>
  <c r="B110" i="8"/>
  <c r="A110" i="8"/>
  <c r="B51" i="8"/>
  <c r="A51" i="8"/>
  <c r="B347" i="8"/>
  <c r="A347" i="8"/>
  <c r="B161" i="8"/>
  <c r="A161" i="8"/>
  <c r="B34" i="8"/>
  <c r="A34" i="8"/>
  <c r="B275" i="8"/>
  <c r="A275" i="8"/>
  <c r="B266" i="8"/>
  <c r="A266" i="8"/>
  <c r="B382" i="8"/>
  <c r="A382" i="8"/>
  <c r="B28" i="8"/>
  <c r="A28" i="8"/>
  <c r="B322" i="8"/>
  <c r="A322" i="8"/>
  <c r="B432" i="8"/>
  <c r="A432" i="8"/>
  <c r="B410" i="8"/>
  <c r="A410" i="8"/>
  <c r="B388" i="8"/>
  <c r="A388" i="8"/>
  <c r="B18" i="8"/>
  <c r="A18" i="8"/>
  <c r="B467" i="8"/>
  <c r="A467" i="8"/>
  <c r="B65" i="8"/>
  <c r="A65" i="8"/>
  <c r="B212" i="8"/>
  <c r="A212" i="8"/>
  <c r="B201" i="8"/>
  <c r="A201" i="8"/>
  <c r="B457" i="8"/>
  <c r="A457" i="8"/>
  <c r="B157" i="8"/>
  <c r="A157" i="8"/>
  <c r="B183" i="8"/>
  <c r="A183" i="8"/>
  <c r="B31" i="8"/>
  <c r="A31" i="8"/>
  <c r="B113" i="8"/>
  <c r="A113" i="8"/>
  <c r="B19" i="8"/>
  <c r="A19" i="8"/>
  <c r="B119" i="8"/>
  <c r="A119" i="8"/>
  <c r="B318" i="8"/>
  <c r="A318" i="8"/>
  <c r="B361" i="8"/>
  <c r="A361" i="8"/>
  <c r="B420" i="8"/>
  <c r="A420" i="8"/>
  <c r="B79" i="8"/>
  <c r="A79" i="8"/>
  <c r="B67" i="8"/>
  <c r="A67" i="8"/>
  <c r="B431" i="8"/>
  <c r="A431" i="8"/>
  <c r="B81" i="8"/>
  <c r="A81" i="8"/>
  <c r="B37" i="8"/>
  <c r="A37" i="8"/>
  <c r="B430" i="8"/>
  <c r="A430" i="8"/>
  <c r="B246" i="8"/>
  <c r="A246" i="8"/>
  <c r="B489" i="8"/>
  <c r="A489" i="8"/>
  <c r="B93" i="8"/>
  <c r="A93" i="8"/>
  <c r="B433" i="8"/>
  <c r="A433" i="8"/>
  <c r="B354" i="8"/>
  <c r="A354" i="8"/>
  <c r="B143" i="8"/>
  <c r="A143" i="8"/>
  <c r="B96" i="8"/>
  <c r="A96" i="8"/>
  <c r="B240" i="8"/>
  <c r="A240" i="8"/>
  <c r="B440" i="8"/>
  <c r="A440" i="8"/>
  <c r="B358" i="8"/>
  <c r="A358" i="8"/>
  <c r="B278" i="8"/>
  <c r="A278" i="8"/>
  <c r="B75" i="8"/>
  <c r="A75" i="8"/>
  <c r="B219" i="8"/>
  <c r="A219" i="8"/>
  <c r="B404" i="8"/>
  <c r="A404" i="8"/>
  <c r="B40" i="8"/>
  <c r="A40" i="8"/>
  <c r="B411" i="8"/>
  <c r="A411" i="8"/>
  <c r="B103" i="8"/>
  <c r="A103" i="8"/>
  <c r="B235" i="8"/>
  <c r="A235" i="8"/>
  <c r="B102" i="8"/>
  <c r="A102" i="8"/>
  <c r="B307" i="8"/>
  <c r="A307" i="8"/>
  <c r="B271" i="8"/>
  <c r="A271" i="8"/>
  <c r="B392" i="8"/>
  <c r="A392" i="8"/>
  <c r="B298" i="8"/>
  <c r="A298" i="8"/>
  <c r="B204" i="8"/>
  <c r="A204" i="8"/>
  <c r="B148" i="8"/>
  <c r="A148" i="8"/>
  <c r="B375" i="8"/>
  <c r="A375" i="8"/>
  <c r="B283" i="8"/>
  <c r="A283" i="8"/>
  <c r="B413" i="8"/>
  <c r="A413" i="8"/>
  <c r="B216" i="8"/>
  <c r="A216" i="8"/>
  <c r="B25" i="8"/>
  <c r="A25" i="8"/>
  <c r="B305" i="8"/>
  <c r="A305" i="8"/>
  <c r="B127" i="8"/>
  <c r="A127" i="8"/>
  <c r="B414" i="8"/>
  <c r="A414" i="8"/>
  <c r="B178" i="8"/>
  <c r="A178" i="8"/>
  <c r="B181" i="8"/>
  <c r="A181" i="8"/>
  <c r="B485" i="8"/>
  <c r="A485" i="8"/>
  <c r="B207" i="8"/>
  <c r="A207" i="8"/>
  <c r="B90" i="8"/>
  <c r="A90" i="8"/>
  <c r="B209" i="8"/>
  <c r="A209" i="8"/>
  <c r="B104" i="8"/>
  <c r="A104" i="8"/>
  <c r="B453" i="8"/>
  <c r="A453" i="8"/>
  <c r="B491" i="8"/>
  <c r="A491" i="8"/>
  <c r="B138" i="8"/>
  <c r="A138" i="8"/>
  <c r="B294" i="8"/>
  <c r="A294" i="8"/>
  <c r="B257" i="8"/>
  <c r="A257" i="8"/>
  <c r="B163" i="8"/>
  <c r="A163" i="8"/>
  <c r="B174" i="8"/>
  <c r="A174" i="8"/>
  <c r="B116" i="8"/>
  <c r="A116" i="8"/>
  <c r="B260" i="8"/>
  <c r="A260" i="8"/>
  <c r="B474" i="8"/>
  <c r="A474" i="8"/>
  <c r="B105" i="8"/>
  <c r="A105" i="8"/>
  <c r="B249" i="8"/>
  <c r="A249" i="8"/>
  <c r="B454" i="8"/>
  <c r="A454" i="8"/>
  <c r="B58" i="8"/>
  <c r="A58" i="8"/>
  <c r="B202" i="8"/>
  <c r="A202" i="8"/>
  <c r="B373" i="8"/>
  <c r="A373" i="8"/>
  <c r="B155" i="8"/>
  <c r="A155" i="8"/>
  <c r="B299" i="8"/>
  <c r="A299" i="8"/>
  <c r="B108" i="8"/>
  <c r="A108" i="8"/>
  <c r="B252" i="8"/>
  <c r="A252" i="8"/>
  <c r="B461" i="8"/>
  <c r="A461" i="8"/>
  <c r="B61" i="8"/>
  <c r="A61" i="8"/>
  <c r="B205" i="8"/>
  <c r="A205" i="8"/>
  <c r="B380" i="8"/>
  <c r="A380" i="8"/>
  <c r="B146" i="8"/>
  <c r="A146" i="8"/>
  <c r="B290" i="8"/>
  <c r="A290" i="8"/>
  <c r="B87" i="8"/>
  <c r="A87" i="8"/>
  <c r="B231" i="8"/>
  <c r="A231" i="8"/>
  <c r="B52" i="8"/>
  <c r="A52" i="8"/>
  <c r="B196" i="8"/>
  <c r="A196" i="8"/>
  <c r="B365" i="8"/>
  <c r="A365" i="8"/>
  <c r="B423" i="8"/>
  <c r="A423" i="8"/>
  <c r="B412" i="8"/>
  <c r="A412" i="8"/>
  <c r="B403" i="8"/>
  <c r="A403" i="8"/>
  <c r="B101" i="8"/>
  <c r="A101" i="8"/>
  <c r="B43" i="8"/>
  <c r="A43" i="8"/>
  <c r="B452" i="8"/>
  <c r="A452" i="8"/>
  <c r="B68" i="8"/>
  <c r="A68" i="8"/>
  <c r="B371" i="8"/>
  <c r="A371" i="8"/>
  <c r="B251" i="8"/>
  <c r="A251" i="8"/>
  <c r="B60" i="8"/>
  <c r="A60" i="8"/>
  <c r="B98" i="8"/>
  <c r="A98" i="8"/>
  <c r="B292" i="8"/>
  <c r="A292" i="8"/>
  <c r="B499" i="8"/>
  <c r="A499" i="8"/>
  <c r="B22" i="8"/>
  <c r="A22" i="8"/>
  <c r="B263" i="8"/>
  <c r="A263" i="8"/>
  <c r="B397" i="8"/>
  <c r="A397" i="8"/>
  <c r="B464" i="8"/>
  <c r="A464" i="8"/>
  <c r="B16" i="8"/>
  <c r="A16" i="8"/>
  <c r="B42" i="8"/>
  <c r="A42" i="8"/>
  <c r="B198" i="8"/>
  <c r="A198" i="8"/>
  <c r="B41" i="8"/>
  <c r="A41" i="8"/>
  <c r="B186" i="8"/>
  <c r="A186" i="8"/>
  <c r="B53" i="8"/>
  <c r="A53" i="8"/>
  <c r="B368" i="8"/>
  <c r="A368" i="8"/>
  <c r="B55" i="8"/>
  <c r="A55" i="8"/>
  <c r="B306" i="8"/>
  <c r="A306" i="8"/>
  <c r="B211" i="8"/>
  <c r="A211" i="8"/>
  <c r="B222" i="8"/>
  <c r="A222" i="8"/>
  <c r="B272" i="8"/>
  <c r="A272" i="8"/>
  <c r="B493" i="8"/>
  <c r="A493" i="8"/>
  <c r="B117" i="8"/>
  <c r="A117" i="8"/>
  <c r="B214" i="8"/>
  <c r="A214" i="8"/>
  <c r="B394" i="8"/>
  <c r="A394" i="8"/>
  <c r="B23" i="8"/>
  <c r="A23" i="8"/>
  <c r="B313" i="8"/>
  <c r="A313" i="8"/>
  <c r="B120" i="8"/>
  <c r="A120" i="8"/>
  <c r="B264" i="8"/>
  <c r="A264" i="8"/>
  <c r="B479" i="8"/>
  <c r="A479" i="8"/>
  <c r="B73" i="8"/>
  <c r="A73" i="8"/>
  <c r="B401" i="8"/>
  <c r="A401" i="8"/>
  <c r="B158" i="8"/>
  <c r="A158" i="8"/>
  <c r="B99" i="8"/>
  <c r="A99" i="8"/>
  <c r="B243" i="8"/>
  <c r="A243" i="8"/>
  <c r="B443" i="8"/>
  <c r="A443" i="8"/>
  <c r="B64" i="8"/>
  <c r="A64" i="8"/>
  <c r="B324" i="8"/>
  <c r="A324" i="8"/>
  <c r="B302" i="8"/>
  <c r="A302" i="8"/>
  <c r="B424" i="8"/>
  <c r="A424" i="8"/>
  <c r="B415" i="8"/>
  <c r="A415" i="8"/>
  <c r="B129" i="8"/>
  <c r="A129" i="8"/>
  <c r="B226" i="8"/>
  <c r="A226" i="8"/>
  <c r="B416" i="8"/>
  <c r="A416" i="8"/>
  <c r="B35" i="8"/>
  <c r="A35" i="8"/>
  <c r="B334" i="8"/>
  <c r="A334" i="8"/>
  <c r="B501" i="8"/>
  <c r="A501" i="8"/>
  <c r="B85" i="8"/>
  <c r="A85" i="8"/>
  <c r="B26" i="8"/>
  <c r="A26" i="8"/>
  <c r="B320" i="8"/>
  <c r="A320" i="8"/>
  <c r="B220" i="8"/>
  <c r="A220" i="8"/>
  <c r="B405" i="8"/>
  <c r="A405" i="8"/>
  <c r="B336" i="8"/>
  <c r="A336" i="8"/>
  <c r="B480" i="8"/>
  <c r="A480" i="8"/>
  <c r="B314" i="8"/>
  <c r="A314" i="8"/>
  <c r="B458" i="8"/>
  <c r="A458" i="8"/>
  <c r="B447" i="8"/>
  <c r="A447" i="8"/>
  <c r="B436" i="8"/>
  <c r="A436" i="8"/>
  <c r="B427" i="8"/>
  <c r="A427" i="8"/>
  <c r="P427" i="8" s="1"/>
  <c r="B89" i="8"/>
  <c r="A89" i="8"/>
  <c r="B325" i="8"/>
  <c r="A325" i="8"/>
  <c r="B152" i="8"/>
  <c r="A152" i="8"/>
  <c r="B296" i="8"/>
  <c r="A296" i="8"/>
  <c r="B141" i="8"/>
  <c r="A141" i="8"/>
  <c r="B285" i="8"/>
  <c r="A285" i="8"/>
  <c r="B94" i="8"/>
  <c r="A94" i="8"/>
  <c r="B238" i="8"/>
  <c r="A238" i="8"/>
  <c r="B437" i="8"/>
  <c r="A437" i="8"/>
  <c r="B47" i="8"/>
  <c r="A47" i="8"/>
  <c r="B356" i="8"/>
  <c r="A356" i="8"/>
  <c r="B144" i="8"/>
  <c r="A144" i="8"/>
  <c r="B97" i="8"/>
  <c r="A97" i="8"/>
  <c r="B241" i="8"/>
  <c r="A241" i="8"/>
  <c r="B38" i="8"/>
  <c r="A38" i="8"/>
  <c r="B182" i="8"/>
  <c r="A182" i="8"/>
  <c r="B341" i="8"/>
  <c r="A341" i="8"/>
  <c r="B123" i="8"/>
  <c r="A123" i="8"/>
  <c r="B267" i="8"/>
  <c r="A267" i="8"/>
  <c r="B486" i="8"/>
  <c r="A486" i="8"/>
  <c r="B232" i="8"/>
  <c r="A232" i="8"/>
  <c r="B492" i="8"/>
  <c r="A492" i="8"/>
  <c r="B326" i="8"/>
  <c r="A326" i="8"/>
  <c r="B470" i="8"/>
  <c r="A470" i="8"/>
  <c r="B315" i="8"/>
  <c r="A315" i="8"/>
  <c r="B448" i="8"/>
  <c r="A448" i="8"/>
  <c r="B137" i="8"/>
  <c r="A137" i="8"/>
  <c r="B308" i="8"/>
  <c r="A308" i="8"/>
  <c r="B197" i="8"/>
  <c r="A197" i="8"/>
  <c r="B390" i="8"/>
  <c r="A390" i="8"/>
  <c r="B77" i="8"/>
  <c r="A77" i="8"/>
  <c r="B20" i="8"/>
  <c r="A20" i="8"/>
  <c r="B164" i="8"/>
  <c r="A164" i="8"/>
  <c r="B309" i="8"/>
  <c r="A309" i="8"/>
  <c r="B297" i="8"/>
  <c r="A297" i="8"/>
  <c r="B250" i="8"/>
  <c r="A250" i="8"/>
  <c r="B59" i="8"/>
  <c r="A59" i="8"/>
  <c r="B203" i="8"/>
  <c r="A203" i="8"/>
  <c r="B300" i="8"/>
  <c r="A300" i="8"/>
  <c r="B253" i="8"/>
  <c r="A253" i="8"/>
  <c r="B462" i="8"/>
  <c r="A462" i="8"/>
  <c r="B135" i="8"/>
  <c r="A135" i="8"/>
  <c r="B279" i="8"/>
  <c r="A279" i="8"/>
  <c r="B100" i="8"/>
  <c r="A100" i="8"/>
  <c r="B445" i="8"/>
  <c r="A445" i="8"/>
  <c r="B360" i="8"/>
  <c r="A360" i="8"/>
  <c r="B338" i="8"/>
  <c r="A338" i="8"/>
  <c r="B471" i="8"/>
  <c r="A471" i="8"/>
  <c r="B385" i="8"/>
  <c r="A385" i="8"/>
  <c r="B282" i="8"/>
  <c r="A282" i="8"/>
  <c r="B185" i="8"/>
  <c r="A185" i="8"/>
  <c r="B125" i="8"/>
  <c r="A125" i="8"/>
  <c r="B32" i="8"/>
  <c r="A32" i="8"/>
  <c r="B21" i="8"/>
  <c r="A21" i="8"/>
  <c r="B477" i="8"/>
  <c r="A477" i="8"/>
  <c r="B71" i="8"/>
  <c r="A71" i="8"/>
  <c r="B215" i="8"/>
  <c r="A215" i="8"/>
  <c r="B395" i="8"/>
  <c r="A395" i="8"/>
  <c r="B24" i="8"/>
  <c r="A24" i="8"/>
  <c r="B168" i="8"/>
  <c r="A168" i="8"/>
  <c r="B317" i="8"/>
  <c r="A317" i="8"/>
  <c r="B481" i="8"/>
  <c r="A481" i="8"/>
  <c r="B62" i="8"/>
  <c r="A62" i="8"/>
  <c r="B206" i="8"/>
  <c r="A206" i="8"/>
  <c r="B381" i="8"/>
  <c r="A381" i="8"/>
  <c r="B256" i="8"/>
  <c r="A256" i="8"/>
  <c r="B466" i="8"/>
  <c r="A466" i="8"/>
  <c r="B350" i="8"/>
  <c r="A350" i="8"/>
  <c r="B494" i="8"/>
  <c r="A494" i="8"/>
  <c r="B328" i="8"/>
  <c r="A328" i="8"/>
  <c r="P328" i="8" s="1"/>
  <c r="B472" i="8"/>
  <c r="A472" i="8"/>
  <c r="P472" i="8" s="1"/>
  <c r="B319" i="8"/>
  <c r="A319" i="8"/>
  <c r="P319" i="8" s="1"/>
  <c r="B463" i="8"/>
  <c r="A463" i="8"/>
  <c r="P463" i="8" s="1"/>
  <c r="B234" i="8"/>
  <c r="A234" i="8"/>
  <c r="B29" i="8"/>
  <c r="A29" i="8"/>
  <c r="B114" i="8"/>
  <c r="A114" i="8"/>
  <c r="B429" i="8"/>
  <c r="A429" i="8"/>
  <c r="B162" i="8"/>
  <c r="A162" i="8"/>
  <c r="B295" i="8"/>
  <c r="A295" i="8"/>
  <c r="B210" i="8"/>
  <c r="A210" i="8"/>
  <c r="B349" i="8"/>
  <c r="A349" i="8"/>
  <c r="B33" i="8"/>
  <c r="A33" i="8"/>
  <c r="B274" i="8"/>
  <c r="A274" i="8"/>
  <c r="B36" i="8"/>
  <c r="A36" i="8"/>
  <c r="B180" i="8"/>
  <c r="A180" i="8"/>
  <c r="B335" i="8"/>
  <c r="A335" i="8"/>
  <c r="B218" i="8"/>
  <c r="A218" i="8"/>
  <c r="B402" i="8"/>
  <c r="A402" i="8"/>
  <c r="B15" i="8"/>
  <c r="A15" i="8"/>
  <c r="B304" i="8"/>
  <c r="A304" i="8"/>
  <c r="B124" i="8"/>
  <c r="A124" i="8"/>
  <c r="B268" i="8"/>
  <c r="A268" i="8"/>
  <c r="B488" i="8"/>
  <c r="A488" i="8"/>
  <c r="B384" i="8"/>
  <c r="A384" i="8"/>
  <c r="B362" i="8"/>
  <c r="A362" i="8"/>
  <c r="B495" i="8"/>
  <c r="A495" i="8"/>
  <c r="B331" i="8"/>
  <c r="A331" i="8"/>
  <c r="P331" i="8" s="1"/>
  <c r="B475" i="8"/>
  <c r="A475" i="8"/>
  <c r="P475" i="8" s="1"/>
  <c r="B270" i="8"/>
  <c r="A270" i="8"/>
  <c r="B149" i="8"/>
  <c r="A149" i="8"/>
  <c r="B199" i="8"/>
  <c r="A199" i="8"/>
  <c r="B233" i="8"/>
  <c r="A233" i="8"/>
  <c r="B91" i="8"/>
  <c r="A91" i="8"/>
  <c r="B409" i="8"/>
  <c r="A409" i="8"/>
  <c r="B473" i="8"/>
  <c r="A473" i="8"/>
  <c r="B490" i="8"/>
  <c r="A490" i="8"/>
  <c r="B281" i="8"/>
  <c r="A281" i="8"/>
  <c r="B139" i="8"/>
  <c r="A139" i="8"/>
  <c r="B293" i="8"/>
  <c r="A293" i="8"/>
  <c r="B44" i="8"/>
  <c r="A44" i="8"/>
  <c r="B188" i="8"/>
  <c r="A188" i="8"/>
  <c r="B332" i="8"/>
  <c r="A332" i="8"/>
  <c r="B130" i="8"/>
  <c r="A130" i="8"/>
  <c r="B498" i="8"/>
  <c r="A498" i="8"/>
  <c r="B83" i="8"/>
  <c r="A83" i="8"/>
  <c r="B417" i="8"/>
  <c r="A417" i="8"/>
  <c r="B345" i="8"/>
  <c r="A345" i="8"/>
  <c r="B187" i="8"/>
  <c r="A187" i="8"/>
  <c r="B366" i="8"/>
  <c r="A366" i="8"/>
  <c r="B54" i="8"/>
  <c r="A54" i="8"/>
  <c r="B369" i="8"/>
  <c r="A369" i="8"/>
  <c r="B17" i="8"/>
  <c r="A17" i="8"/>
  <c r="B258" i="8"/>
  <c r="A258" i="8"/>
  <c r="B221" i="8"/>
  <c r="A221" i="8"/>
  <c r="B370" i="8"/>
  <c r="A370" i="8"/>
  <c r="B286" i="8"/>
  <c r="A286" i="8"/>
  <c r="B239" i="8"/>
  <c r="A239" i="8"/>
  <c r="B438" i="8"/>
  <c r="A438" i="8"/>
  <c r="B357" i="8"/>
  <c r="A357" i="8"/>
  <c r="B145" i="8"/>
  <c r="A145" i="8"/>
  <c r="B289" i="8"/>
  <c r="A289" i="8"/>
  <c r="B86" i="8"/>
  <c r="A86" i="8"/>
  <c r="B230" i="8"/>
  <c r="A230" i="8"/>
  <c r="B421" i="8"/>
  <c r="A421" i="8"/>
  <c r="P421" i="8" s="1"/>
  <c r="B27" i="8"/>
  <c r="A27" i="8"/>
  <c r="B171" i="8"/>
  <c r="A171" i="8"/>
  <c r="B321" i="8"/>
  <c r="A321" i="8"/>
  <c r="B280" i="8"/>
  <c r="A280" i="8"/>
  <c r="P280" i="8" s="1"/>
  <c r="B396" i="8"/>
  <c r="A396" i="8"/>
  <c r="B363" i="8"/>
  <c r="A363" i="8"/>
  <c r="B352" i="8"/>
  <c r="A352" i="8"/>
  <c r="B496" i="8"/>
  <c r="A496" i="8"/>
  <c r="P496" i="8" s="1"/>
  <c r="B343" i="8"/>
  <c r="A343" i="8"/>
  <c r="B487" i="8"/>
  <c r="A487" i="8"/>
  <c r="P487" i="8" s="1"/>
  <c r="C494" i="8"/>
  <c r="C402" i="8"/>
  <c r="D230" i="8"/>
  <c r="C362" i="8"/>
  <c r="D248" i="8"/>
  <c r="P248" i="8" s="1"/>
  <c r="B248" i="8"/>
  <c r="C126" i="8"/>
  <c r="B126" i="8"/>
  <c r="C176" i="8"/>
  <c r="B176" i="8"/>
  <c r="D177" i="8"/>
  <c r="P177" i="8" s="1"/>
  <c r="B177" i="8"/>
  <c r="C200" i="8"/>
  <c r="B200" i="8"/>
  <c r="D353" i="8"/>
  <c r="P353" i="8" s="1"/>
  <c r="B353" i="8"/>
  <c r="D142" i="8"/>
  <c r="P142" i="8" s="1"/>
  <c r="B142" i="8"/>
  <c r="C48" i="8"/>
  <c r="B48" i="8"/>
  <c r="C449" i="8"/>
  <c r="B449" i="8"/>
  <c r="C57" i="8"/>
  <c r="B57" i="8"/>
  <c r="D242" i="8"/>
  <c r="P242" i="8" s="1"/>
  <c r="B242" i="8"/>
  <c r="C364" i="8"/>
  <c r="B364" i="8"/>
  <c r="D352" i="8"/>
  <c r="C150" i="8"/>
  <c r="B150" i="8"/>
  <c r="C389" i="8"/>
  <c r="B389" i="8"/>
  <c r="D323" i="8"/>
  <c r="P323" i="8" s="1"/>
  <c r="B323" i="8"/>
  <c r="D80" i="8"/>
  <c r="P80" i="8" s="1"/>
  <c r="B80" i="8"/>
  <c r="D69" i="8"/>
  <c r="P69" i="8" s="1"/>
  <c r="B69" i="8"/>
  <c r="D393" i="8"/>
  <c r="P393" i="8" s="1"/>
  <c r="B393" i="8"/>
  <c r="D166" i="8"/>
  <c r="P166" i="8" s="1"/>
  <c r="B166" i="8"/>
  <c r="D478" i="8"/>
  <c r="P478" i="8" s="1"/>
  <c r="B478" i="8"/>
  <c r="C169" i="8"/>
  <c r="B169" i="8"/>
  <c r="C254" i="8"/>
  <c r="B254" i="8"/>
  <c r="D195" i="8"/>
  <c r="P195" i="8" s="1"/>
  <c r="B195" i="8"/>
  <c r="C160" i="8"/>
  <c r="B160" i="8"/>
  <c r="C376" i="8"/>
  <c r="B376" i="8"/>
  <c r="D425" i="8"/>
  <c r="P425" i="8" s="1"/>
  <c r="B425" i="8"/>
  <c r="D245" i="8"/>
  <c r="P245" i="8" s="1"/>
  <c r="B245" i="8"/>
  <c r="C330" i="8"/>
  <c r="B330" i="8"/>
  <c r="D165" i="8"/>
  <c r="P165" i="8" s="1"/>
  <c r="B165" i="8"/>
  <c r="C173" i="8"/>
  <c r="B173" i="8"/>
  <c r="D189" i="8"/>
  <c r="P189" i="8" s="1"/>
  <c r="B189" i="8"/>
  <c r="C95" i="8"/>
  <c r="B95" i="8"/>
  <c r="C469" i="8"/>
  <c r="B469" i="8"/>
  <c r="C406" i="8"/>
  <c r="B406" i="8"/>
  <c r="C78" i="8"/>
  <c r="B78" i="8"/>
  <c r="D92" i="8"/>
  <c r="P92" i="8" s="1"/>
  <c r="B92" i="8"/>
  <c r="C236" i="8"/>
  <c r="B236" i="8"/>
  <c r="D225" i="8"/>
  <c r="P225" i="8" s="1"/>
  <c r="B225" i="8"/>
  <c r="C333" i="8"/>
  <c r="B333" i="8"/>
  <c r="C131" i="8"/>
  <c r="B131" i="8"/>
  <c r="C500" i="8"/>
  <c r="B500" i="8"/>
  <c r="D84" i="8"/>
  <c r="P84" i="8" s="1"/>
  <c r="B84" i="8"/>
  <c r="D228" i="8"/>
  <c r="P228" i="8" s="1"/>
  <c r="B228" i="8"/>
  <c r="C418" i="8"/>
  <c r="B418" i="8"/>
  <c r="C337" i="8"/>
  <c r="B337" i="8"/>
  <c r="C122" i="8"/>
  <c r="B122" i="8"/>
  <c r="D63" i="8"/>
  <c r="P63" i="8" s="1"/>
  <c r="B63" i="8"/>
  <c r="D172" i="8"/>
  <c r="P172" i="8" s="1"/>
  <c r="B172" i="8"/>
  <c r="D399" i="8"/>
  <c r="P399" i="8" s="1"/>
  <c r="B399" i="8"/>
  <c r="C379" i="8"/>
  <c r="B379" i="8"/>
  <c r="C237" i="8"/>
  <c r="B237" i="8"/>
  <c r="D46" i="8"/>
  <c r="P46" i="8" s="1"/>
  <c r="B46" i="8"/>
  <c r="C190" i="8"/>
  <c r="B190" i="8"/>
  <c r="C287" i="8"/>
  <c r="B287" i="8"/>
  <c r="C49" i="8"/>
  <c r="B49" i="8"/>
  <c r="C193" i="8"/>
  <c r="B193" i="8"/>
  <c r="C134" i="8"/>
  <c r="B134" i="8"/>
  <c r="C184" i="8"/>
  <c r="B184" i="8"/>
  <c r="D344" i="8"/>
  <c r="P344" i="8" s="1"/>
  <c r="B344" i="8"/>
  <c r="D444" i="8"/>
  <c r="P444" i="8" s="1"/>
  <c r="B444" i="8"/>
  <c r="C422" i="8"/>
  <c r="B422" i="8"/>
  <c r="D400" i="8"/>
  <c r="P400" i="8" s="1"/>
  <c r="B400" i="8"/>
  <c r="C391" i="8"/>
  <c r="B391" i="8"/>
  <c r="D175" i="8"/>
  <c r="P175" i="8" s="1"/>
  <c r="B175" i="8"/>
  <c r="D115" i="8"/>
  <c r="P115" i="8" s="1"/>
  <c r="B115" i="8"/>
  <c r="C476" i="8"/>
  <c r="B476" i="8"/>
  <c r="D70" i="8"/>
  <c r="P70" i="8" s="1"/>
  <c r="B70" i="8"/>
  <c r="D167" i="8"/>
  <c r="P167" i="8" s="1"/>
  <c r="B167" i="8"/>
  <c r="D217" i="8"/>
  <c r="P217" i="8" s="1"/>
  <c r="B217" i="8"/>
  <c r="C14" i="8"/>
  <c r="B14" i="8"/>
  <c r="D303" i="8"/>
  <c r="P303" i="8" s="1"/>
  <c r="B303" i="8"/>
  <c r="D208" i="8"/>
  <c r="P208" i="8" s="1"/>
  <c r="B208" i="8"/>
  <c r="C383" i="8"/>
  <c r="B383" i="8"/>
  <c r="D468" i="8"/>
  <c r="P468" i="8" s="1"/>
  <c r="B468" i="8"/>
  <c r="D446" i="8"/>
  <c r="P446" i="8" s="1"/>
  <c r="B446" i="8"/>
  <c r="C435" i="8"/>
  <c r="B435" i="8"/>
  <c r="D312" i="8"/>
  <c r="P312" i="8" s="1"/>
  <c r="B312" i="8"/>
  <c r="D128" i="8"/>
  <c r="P128" i="8" s="1"/>
  <c r="B128" i="8"/>
  <c r="C450" i="8"/>
  <c r="B450" i="8"/>
  <c r="C284" i="8"/>
  <c r="B284" i="8"/>
  <c r="C273" i="8"/>
  <c r="B273" i="8"/>
  <c r="D179" i="8"/>
  <c r="P179" i="8" s="1"/>
  <c r="B179" i="8"/>
  <c r="D132" i="8"/>
  <c r="P132" i="8" s="1"/>
  <c r="B132" i="8"/>
  <c r="D276" i="8"/>
  <c r="P276" i="8" s="1"/>
  <c r="B276" i="8"/>
  <c r="D229" i="8"/>
  <c r="P229" i="8" s="1"/>
  <c r="B229" i="8"/>
  <c r="C419" i="8"/>
  <c r="B419" i="8"/>
  <c r="D170" i="8"/>
  <c r="P170" i="8" s="1"/>
  <c r="B170" i="8"/>
  <c r="D111" i="8"/>
  <c r="P111" i="8" s="1"/>
  <c r="B111" i="8"/>
  <c r="C255" i="8"/>
  <c r="B255" i="8"/>
  <c r="C465" i="8"/>
  <c r="B465" i="8"/>
  <c r="C76" i="8"/>
  <c r="B76" i="8"/>
  <c r="C261" i="8"/>
  <c r="B261" i="8"/>
  <c r="C259" i="8"/>
  <c r="B259" i="8"/>
  <c r="D140" i="8"/>
  <c r="P140" i="8" s="1"/>
  <c r="B140" i="8"/>
  <c r="C497" i="8"/>
  <c r="B497" i="8"/>
  <c r="C82" i="8"/>
  <c r="B82" i="8"/>
  <c r="D191" i="8"/>
  <c r="P191" i="8" s="1"/>
  <c r="B191" i="8"/>
  <c r="C288" i="8"/>
  <c r="B288" i="8"/>
  <c r="C441" i="8"/>
  <c r="B441" i="8"/>
  <c r="D88" i="8"/>
  <c r="P88" i="8" s="1"/>
  <c r="B88" i="8"/>
  <c r="D426" i="8"/>
  <c r="P426" i="8" s="1"/>
  <c r="B426" i="8"/>
  <c r="D348" i="8"/>
  <c r="P348" i="8" s="1"/>
  <c r="B348" i="8"/>
  <c r="C459" i="8"/>
  <c r="B459" i="8"/>
  <c r="C439" i="8"/>
  <c r="B439" i="8"/>
  <c r="C407" i="8"/>
  <c r="B407" i="8"/>
  <c r="D153" i="8"/>
  <c r="P153" i="8" s="1"/>
  <c r="B153" i="8"/>
  <c r="D106" i="8"/>
  <c r="P106" i="8" s="1"/>
  <c r="B106" i="8"/>
  <c r="C455" i="8"/>
  <c r="B455" i="8"/>
  <c r="D377" i="8"/>
  <c r="P377" i="8" s="1"/>
  <c r="B377" i="8"/>
  <c r="C156" i="8"/>
  <c r="B156" i="8"/>
  <c r="C109" i="8"/>
  <c r="B109" i="8"/>
  <c r="D50" i="8"/>
  <c r="P50" i="8" s="1"/>
  <c r="B50" i="8"/>
  <c r="C194" i="8"/>
  <c r="B194" i="8"/>
  <c r="D359" i="8"/>
  <c r="P359" i="8" s="1"/>
  <c r="B359" i="8"/>
  <c r="C244" i="8"/>
  <c r="B244" i="8"/>
  <c r="C482" i="8"/>
  <c r="B482" i="8"/>
  <c r="C327" i="8"/>
  <c r="B327" i="8"/>
  <c r="C316" i="8"/>
  <c r="B316" i="8"/>
  <c r="D460" i="8"/>
  <c r="P460" i="8" s="1"/>
  <c r="B460" i="8"/>
  <c r="C451" i="8"/>
  <c r="B451" i="8"/>
  <c r="C223" i="8"/>
  <c r="B223" i="8"/>
  <c r="C346" i="8"/>
  <c r="B346" i="8"/>
  <c r="D310" i="8"/>
  <c r="P310" i="8" s="1"/>
  <c r="B310" i="8"/>
  <c r="D118" i="8"/>
  <c r="P118" i="8" s="1"/>
  <c r="B118" i="8"/>
  <c r="D262" i="8"/>
  <c r="P262" i="8" s="1"/>
  <c r="B262" i="8"/>
  <c r="C121" i="8"/>
  <c r="B121" i="8"/>
  <c r="D265" i="8"/>
  <c r="P265" i="8" s="1"/>
  <c r="B265" i="8"/>
  <c r="C147" i="8"/>
  <c r="B147" i="8"/>
  <c r="C291" i="8"/>
  <c r="B291" i="8"/>
  <c r="C112" i="8"/>
  <c r="B112" i="8"/>
  <c r="D372" i="8"/>
  <c r="P372" i="8" s="1"/>
  <c r="B372" i="8"/>
  <c r="D339" i="8"/>
  <c r="P339" i="8" s="1"/>
  <c r="B339" i="8"/>
  <c r="D483" i="8"/>
  <c r="P483" i="8" s="1"/>
  <c r="B483" i="8"/>
  <c r="C434" i="8"/>
  <c r="B434" i="8"/>
  <c r="D247" i="8"/>
  <c r="P247" i="8" s="1"/>
  <c r="B247" i="8"/>
  <c r="D227" i="8"/>
  <c r="P227" i="8" s="1"/>
  <c r="B227" i="8"/>
  <c r="C133" i="8"/>
  <c r="B133" i="8"/>
  <c r="D277" i="8"/>
  <c r="P277" i="8" s="1"/>
  <c r="B277" i="8"/>
  <c r="C74" i="8"/>
  <c r="B74" i="8"/>
  <c r="C159" i="8"/>
  <c r="B159" i="8"/>
  <c r="C351" i="8"/>
  <c r="B351" i="8"/>
  <c r="D340" i="8"/>
  <c r="P340" i="8" s="1"/>
  <c r="B340" i="8"/>
  <c r="D484" i="8"/>
  <c r="P484" i="8" s="1"/>
  <c r="B484" i="8"/>
  <c r="C456" i="8"/>
  <c r="B456" i="8"/>
  <c r="D56" i="8"/>
  <c r="P56" i="8" s="1"/>
  <c r="B56" i="8"/>
  <c r="D45" i="8"/>
  <c r="P45" i="8" s="1"/>
  <c r="B45" i="8"/>
  <c r="D192" i="8"/>
  <c r="P192" i="8" s="1"/>
  <c r="B192" i="8"/>
  <c r="C136" i="8"/>
  <c r="B136" i="8"/>
  <c r="D374" i="8"/>
  <c r="P374" i="8" s="1"/>
  <c r="B374" i="8"/>
  <c r="D451" i="8"/>
  <c r="P451" i="8" s="1"/>
  <c r="D316" i="8"/>
  <c r="C460" i="8"/>
  <c r="C86" i="8"/>
  <c r="D415" i="8"/>
  <c r="C415" i="8"/>
  <c r="D436" i="8"/>
  <c r="P436" i="8" s="1"/>
  <c r="D220" i="8"/>
  <c r="C480" i="8"/>
  <c r="D432" i="8"/>
  <c r="C448" i="8"/>
  <c r="C340" i="8"/>
  <c r="C45" i="8"/>
  <c r="D136" i="8"/>
  <c r="P136" i="8" s="1"/>
  <c r="D403" i="8"/>
  <c r="C85" i="8"/>
  <c r="D291" i="8"/>
  <c r="C358" i="8"/>
  <c r="D327" i="8"/>
  <c r="P327" i="8" s="1"/>
  <c r="C471" i="8"/>
  <c r="C324" i="8"/>
  <c r="C421" i="8"/>
  <c r="D258" i="8"/>
  <c r="C484" i="8"/>
  <c r="C243" i="8"/>
  <c r="D424" i="8"/>
  <c r="D435" i="8"/>
  <c r="P435" i="8" s="1"/>
  <c r="D362" i="8"/>
  <c r="D314" i="8"/>
  <c r="D338" i="8"/>
  <c r="D48" i="8"/>
  <c r="D391" i="8"/>
  <c r="D93" i="8"/>
  <c r="C400" i="8"/>
  <c r="D279" i="8"/>
  <c r="D480" i="8"/>
  <c r="D335" i="8"/>
  <c r="C276" i="8"/>
  <c r="D147" i="8"/>
  <c r="C344" i="8"/>
  <c r="D190" i="8"/>
  <c r="D411" i="8"/>
  <c r="D75" i="8"/>
  <c r="C411" i="8"/>
  <c r="D255" i="8"/>
  <c r="D112" i="8"/>
  <c r="P112" i="8" s="1"/>
  <c r="D122" i="8"/>
  <c r="C446" i="8"/>
  <c r="C424" i="8"/>
  <c r="D379" i="8"/>
  <c r="D458" i="8"/>
  <c r="D447" i="8"/>
  <c r="C365" i="8"/>
  <c r="C312" i="8"/>
  <c r="C410" i="8"/>
  <c r="D388" i="8"/>
  <c r="D180" i="8"/>
  <c r="D74" i="8"/>
  <c r="D363" i="8"/>
  <c r="C268" i="8"/>
  <c r="P351" i="8"/>
  <c r="D321" i="8"/>
  <c r="C388" i="8"/>
  <c r="C399" i="8"/>
  <c r="D410" i="8"/>
  <c r="D51" i="8"/>
  <c r="C322" i="8"/>
  <c r="C409" i="8"/>
  <c r="D418" i="8"/>
  <c r="C168" i="8"/>
  <c r="D402" i="8"/>
  <c r="D462" i="8"/>
  <c r="C227" i="8"/>
  <c r="D239" i="8"/>
  <c r="D168" i="8"/>
  <c r="C158" i="8"/>
  <c r="C203" i="8"/>
  <c r="C161" i="8"/>
  <c r="D161" i="8"/>
  <c r="C225" i="8"/>
  <c r="D370" i="8"/>
  <c r="C477" i="8"/>
  <c r="C438" i="8"/>
  <c r="C405" i="8"/>
  <c r="C124" i="8"/>
  <c r="D357" i="8"/>
  <c r="C468" i="8"/>
  <c r="C171" i="8"/>
  <c r="C396" i="8"/>
  <c r="C321" i="8"/>
  <c r="C374" i="8"/>
  <c r="D171" i="8"/>
  <c r="D256" i="8"/>
  <c r="C192" i="8"/>
  <c r="C395" i="8"/>
  <c r="D365" i="8"/>
  <c r="D405" i="8"/>
  <c r="C278" i="8"/>
  <c r="D494" i="8"/>
  <c r="C52" i="8"/>
  <c r="C387" i="8"/>
  <c r="C71" i="8"/>
  <c r="C248" i="8"/>
  <c r="C290" i="8"/>
  <c r="D381" i="8"/>
  <c r="C381" i="8"/>
  <c r="D445" i="8"/>
  <c r="D272" i="8"/>
  <c r="D95" i="8"/>
  <c r="P95" i="8" s="1"/>
  <c r="C258" i="8"/>
  <c r="D448" i="8"/>
  <c r="D315" i="8"/>
  <c r="D200" i="8"/>
  <c r="D286" i="8"/>
  <c r="D439" i="8"/>
  <c r="P439" i="8" s="1"/>
  <c r="C353" i="8"/>
  <c r="C189" i="8"/>
  <c r="C426" i="8"/>
  <c r="C326" i="8"/>
  <c r="D176" i="8"/>
  <c r="P176" i="8" s="1"/>
  <c r="C348" i="8"/>
  <c r="C88" i="8"/>
  <c r="C232" i="8"/>
  <c r="C210" i="8"/>
  <c r="D232" i="8"/>
  <c r="D54" i="8"/>
  <c r="C372" i="8"/>
  <c r="C220" i="8"/>
  <c r="C432" i="8"/>
  <c r="D456" i="8"/>
  <c r="C318" i="8"/>
  <c r="C198" i="8"/>
  <c r="D79" i="8"/>
  <c r="C67" i="8"/>
  <c r="D67" i="8"/>
  <c r="C178" i="8"/>
  <c r="D485" i="8"/>
  <c r="C485" i="8"/>
  <c r="D337" i="8"/>
  <c r="D500" i="8"/>
  <c r="P500" i="8" s="1"/>
  <c r="C228" i="8"/>
  <c r="D266" i="8"/>
  <c r="C266" i="8"/>
  <c r="D207" i="8"/>
  <c r="C63" i="8"/>
  <c r="D78" i="8"/>
  <c r="C414" i="8"/>
  <c r="C275" i="8"/>
  <c r="D181" i="8"/>
  <c r="D318" i="8"/>
  <c r="D382" i="8"/>
  <c r="C181" i="8"/>
  <c r="D236" i="8"/>
  <c r="D127" i="8"/>
  <c r="D414" i="8"/>
  <c r="C127" i="8"/>
  <c r="D131" i="8"/>
  <c r="D469" i="8"/>
  <c r="D406" i="8"/>
  <c r="C92" i="8"/>
  <c r="C84" i="8"/>
  <c r="C207" i="8"/>
  <c r="D178" i="8"/>
  <c r="C224" i="8"/>
  <c r="D431" i="8"/>
  <c r="C347" i="8"/>
  <c r="D198" i="8"/>
  <c r="C431" i="8"/>
  <c r="D347" i="8"/>
  <c r="D305" i="8"/>
  <c r="D72" i="8"/>
  <c r="D81" i="8"/>
  <c r="D275" i="8"/>
  <c r="D322" i="8"/>
  <c r="D333" i="8"/>
  <c r="C81" i="8"/>
  <c r="C382" i="8"/>
  <c r="D150" i="8"/>
  <c r="C172" i="8"/>
  <c r="C73" i="8"/>
  <c r="D158" i="8"/>
  <c r="C303" i="8"/>
  <c r="C401" i="8"/>
  <c r="D434" i="8"/>
  <c r="D412" i="8"/>
  <c r="C443" i="8"/>
  <c r="D64" i="8"/>
  <c r="D492" i="8"/>
  <c r="C315" i="8"/>
  <c r="C135" i="8"/>
  <c r="C247" i="8"/>
  <c r="C218" i="8"/>
  <c r="C304" i="8"/>
  <c r="D304" i="8"/>
  <c r="D317" i="8"/>
  <c r="C313" i="8"/>
  <c r="D417" i="8"/>
  <c r="D264" i="8"/>
  <c r="C39" i="8"/>
  <c r="D39" i="8"/>
  <c r="D25" i="8"/>
  <c r="C25" i="8"/>
  <c r="C16" i="8"/>
  <c r="D16" i="8"/>
  <c r="C31" i="8"/>
  <c r="D31" i="8"/>
  <c r="C19" i="8"/>
  <c r="D19" i="8"/>
  <c r="C30" i="8"/>
  <c r="D30" i="8"/>
  <c r="C22" i="8"/>
  <c r="D22" i="8"/>
  <c r="C216" i="8"/>
  <c r="C295" i="8"/>
  <c r="D320" i="8"/>
  <c r="C42" i="8"/>
  <c r="D42" i="8"/>
  <c r="C34" i="8"/>
  <c r="D34" i="8"/>
  <c r="D37" i="8"/>
  <c r="C37" i="8"/>
  <c r="D28" i="8"/>
  <c r="C28" i="8"/>
  <c r="C87" i="8"/>
  <c r="D386" i="8"/>
  <c r="D143" i="8"/>
  <c r="C143" i="8"/>
  <c r="D40" i="8"/>
  <c r="C40" i="8"/>
  <c r="C412" i="8"/>
  <c r="C41" i="8"/>
  <c r="D41" i="8"/>
  <c r="C23" i="8"/>
  <c r="D23" i="8"/>
  <c r="C35" i="8"/>
  <c r="D35" i="8"/>
  <c r="C26" i="8"/>
  <c r="D26" i="8"/>
  <c r="D76" i="8"/>
  <c r="D373" i="8"/>
  <c r="C18" i="8"/>
  <c r="D18" i="8"/>
  <c r="C29" i="8"/>
  <c r="D29" i="8"/>
  <c r="C38" i="8"/>
  <c r="D38" i="8"/>
  <c r="C20" i="8"/>
  <c r="D20" i="8"/>
  <c r="C59" i="8"/>
  <c r="D482" i="8"/>
  <c r="D61" i="8"/>
  <c r="C21" i="8"/>
  <c r="D21" i="8"/>
  <c r="C24" i="8"/>
  <c r="D24" i="8"/>
  <c r="D466" i="8"/>
  <c r="C350" i="8"/>
  <c r="D350" i="8"/>
  <c r="C43" i="8"/>
  <c r="D43" i="8"/>
  <c r="C32" i="8"/>
  <c r="D32" i="8"/>
  <c r="C15" i="8"/>
  <c r="D15" i="8"/>
  <c r="D159" i="8"/>
  <c r="D155" i="8"/>
  <c r="C44" i="8"/>
  <c r="D44" i="8"/>
  <c r="C33" i="8"/>
  <c r="D33" i="8"/>
  <c r="D274" i="8"/>
  <c r="C36" i="8"/>
  <c r="D36" i="8"/>
  <c r="C444" i="8"/>
  <c r="C338" i="8"/>
  <c r="C462" i="8"/>
  <c r="C111" i="8"/>
  <c r="C132" i="8"/>
  <c r="C79" i="8"/>
  <c r="C17" i="8"/>
  <c r="D17" i="8"/>
  <c r="C27" i="8"/>
  <c r="D27" i="8"/>
  <c r="D85" i="8"/>
  <c r="D120" i="8"/>
  <c r="C93" i="8"/>
  <c r="C75" i="8"/>
  <c r="C404" i="8"/>
  <c r="D404" i="8"/>
  <c r="C252" i="8"/>
  <c r="D423" i="8"/>
  <c r="D226" i="8"/>
  <c r="C323" i="8"/>
  <c r="D464" i="8"/>
  <c r="C202" i="8"/>
  <c r="D250" i="8"/>
  <c r="D489" i="8"/>
  <c r="C62" i="8"/>
  <c r="C50" i="8"/>
  <c r="D49" i="8"/>
  <c r="D219" i="8"/>
  <c r="C55" i="8"/>
  <c r="D367" i="8"/>
  <c r="C263" i="8"/>
  <c r="D387" i="8"/>
  <c r="D409" i="8"/>
  <c r="C170" i="8"/>
  <c r="D202" i="8"/>
  <c r="C420" i="8"/>
  <c r="D389" i="8"/>
  <c r="C433" i="8"/>
  <c r="C58" i="8"/>
  <c r="C299" i="8"/>
  <c r="C398" i="8"/>
  <c r="D121" i="8"/>
  <c r="D455" i="8"/>
  <c r="D133" i="8"/>
  <c r="D368" i="8"/>
  <c r="D134" i="8"/>
  <c r="C423" i="8"/>
  <c r="C226" i="8"/>
  <c r="C367" i="8"/>
  <c r="D206" i="8"/>
  <c r="D68" i="8"/>
  <c r="D204" i="8"/>
  <c r="C242" i="8"/>
  <c r="D342" i="8"/>
  <c r="D148" i="8"/>
  <c r="C292" i="8"/>
  <c r="D408" i="8"/>
  <c r="C386" i="8"/>
  <c r="D375" i="8"/>
  <c r="D364" i="8"/>
  <c r="C355" i="8"/>
  <c r="C361" i="8"/>
  <c r="D398" i="8"/>
  <c r="D329" i="8"/>
  <c r="D212" i="8"/>
  <c r="D113" i="8"/>
  <c r="D413" i="8"/>
  <c r="D213" i="8"/>
  <c r="C393" i="8"/>
  <c r="C166" i="8"/>
  <c r="D119" i="8"/>
  <c r="C119" i="8"/>
  <c r="C478" i="8"/>
  <c r="C72" i="8"/>
  <c r="D216" i="8"/>
  <c r="C110" i="8"/>
  <c r="D254" i="8"/>
  <c r="C464" i="8"/>
  <c r="C51" i="8"/>
  <c r="C305" i="8"/>
  <c r="C397" i="8"/>
  <c r="D110" i="8"/>
  <c r="D169" i="8"/>
  <c r="D428" i="8"/>
  <c r="D102" i="8"/>
  <c r="D430" i="8"/>
  <c r="C246" i="8"/>
  <c r="C115" i="8"/>
  <c r="C489" i="8"/>
  <c r="C104" i="8"/>
  <c r="D453" i="8"/>
  <c r="D237" i="8"/>
  <c r="C46" i="8"/>
  <c r="D96" i="8"/>
  <c r="D193" i="8"/>
  <c r="P193" i="8" s="1"/>
  <c r="D358" i="8"/>
  <c r="D278" i="8"/>
  <c r="D422" i="8"/>
  <c r="D105" i="8"/>
  <c r="D454" i="8"/>
  <c r="C155" i="8"/>
  <c r="D299" i="8"/>
  <c r="D108" i="8"/>
  <c r="D252" i="8"/>
  <c r="C461" i="8"/>
  <c r="C61" i="8"/>
  <c r="D380" i="8"/>
  <c r="C146" i="8"/>
  <c r="D87" i="8"/>
  <c r="D52" i="8"/>
  <c r="D196" i="8"/>
  <c r="D294" i="8"/>
  <c r="C368" i="8"/>
  <c r="D55" i="8"/>
  <c r="C306" i="8"/>
  <c r="C211" i="8"/>
  <c r="C128" i="8"/>
  <c r="C272" i="8"/>
  <c r="C117" i="8"/>
  <c r="D261" i="8"/>
  <c r="D476" i="8"/>
  <c r="C70" i="8"/>
  <c r="C167" i="8"/>
  <c r="C120" i="8"/>
  <c r="C264" i="8"/>
  <c r="C479" i="8"/>
  <c r="D479" i="8"/>
  <c r="D73" i="8"/>
  <c r="C217" i="8"/>
  <c r="D401" i="8"/>
  <c r="C99" i="8"/>
  <c r="D443" i="8"/>
  <c r="C64" i="8"/>
  <c r="D383" i="8"/>
  <c r="D302" i="8"/>
  <c r="D392" i="8"/>
  <c r="D260" i="8"/>
  <c r="D270" i="8"/>
  <c r="C140" i="8"/>
  <c r="D82" i="8"/>
  <c r="C416" i="8"/>
  <c r="C179" i="8"/>
  <c r="C334" i="8"/>
  <c r="D501" i="8"/>
  <c r="C229" i="8"/>
  <c r="D419" i="8"/>
  <c r="C336" i="8"/>
  <c r="C458" i="8"/>
  <c r="C447" i="8"/>
  <c r="C174" i="8"/>
  <c r="D450" i="8"/>
  <c r="D149" i="8"/>
  <c r="D325" i="8"/>
  <c r="C152" i="8"/>
  <c r="C285" i="8"/>
  <c r="D94" i="8"/>
  <c r="C238" i="8"/>
  <c r="D437" i="8"/>
  <c r="C47" i="8"/>
  <c r="D97" i="8"/>
  <c r="D241" i="8"/>
  <c r="D341" i="8"/>
  <c r="D486" i="8"/>
  <c r="C492" i="8"/>
  <c r="D326" i="8"/>
  <c r="D470" i="8"/>
  <c r="C452" i="8"/>
  <c r="C107" i="8"/>
  <c r="D53" i="8"/>
  <c r="D283" i="8"/>
  <c r="D157" i="8"/>
  <c r="D66" i="8"/>
  <c r="D346" i="8"/>
  <c r="C199" i="8"/>
  <c r="D309" i="8"/>
  <c r="C153" i="8"/>
  <c r="C106" i="8"/>
  <c r="C250" i="8"/>
  <c r="D59" i="8"/>
  <c r="D203" i="8"/>
  <c r="D156" i="8"/>
  <c r="D109" i="8"/>
  <c r="D194" i="8"/>
  <c r="C359" i="8"/>
  <c r="D135" i="8"/>
  <c r="C279" i="8"/>
  <c r="D100" i="8"/>
  <c r="D244" i="8"/>
  <c r="C445" i="8"/>
  <c r="C360" i="8"/>
  <c r="D360" i="8"/>
  <c r="D471" i="8"/>
  <c r="C98" i="8"/>
  <c r="C271" i="8"/>
  <c r="D385" i="8"/>
  <c r="C101" i="8"/>
  <c r="D290" i="8"/>
  <c r="C205" i="8"/>
  <c r="C442" i="8"/>
  <c r="C197" i="8"/>
  <c r="D390" i="8"/>
  <c r="D129" i="8"/>
  <c r="D205" i="8"/>
  <c r="C283" i="8"/>
  <c r="D146" i="8"/>
  <c r="C473" i="8"/>
  <c r="D330" i="8"/>
  <c r="C317" i="8"/>
  <c r="C481" i="8"/>
  <c r="D481" i="8"/>
  <c r="D62" i="8"/>
  <c r="C256" i="8"/>
  <c r="C373" i="8"/>
  <c r="D58" i="8"/>
  <c r="C385" i="8"/>
  <c r="C151" i="8"/>
  <c r="D224" i="8"/>
  <c r="C311" i="8"/>
  <c r="C245" i="8"/>
  <c r="D477" i="8"/>
  <c r="D71" i="8"/>
  <c r="C265" i="8"/>
  <c r="C129" i="8"/>
  <c r="D273" i="8"/>
  <c r="D355" i="8"/>
  <c r="C231" i="8"/>
  <c r="D311" i="8"/>
  <c r="C453" i="8"/>
  <c r="D281" i="8"/>
  <c r="C188" i="8"/>
  <c r="C274" i="8"/>
  <c r="C417" i="8"/>
  <c r="D488" i="8"/>
  <c r="D384" i="8"/>
  <c r="D495" i="8"/>
  <c r="C154" i="8"/>
  <c r="C116" i="8"/>
  <c r="C249" i="8"/>
  <c r="D234" i="8"/>
  <c r="D103" i="8"/>
  <c r="C148" i="8"/>
  <c r="C457" i="8"/>
  <c r="D77" i="8"/>
  <c r="D497" i="8"/>
  <c r="C108" i="8"/>
  <c r="C380" i="8"/>
  <c r="C113" i="8"/>
  <c r="C196" i="8"/>
  <c r="D214" i="8"/>
  <c r="D429" i="8"/>
  <c r="C162" i="8"/>
  <c r="D125" i="8"/>
  <c r="C262" i="8"/>
  <c r="D215" i="8"/>
  <c r="D263" i="8"/>
  <c r="D313" i="8"/>
  <c r="C240" i="8"/>
  <c r="D433" i="8"/>
  <c r="D306" i="8"/>
  <c r="D162" i="8"/>
  <c r="C310" i="8"/>
  <c r="C165" i="8"/>
  <c r="D361" i="8"/>
  <c r="D154" i="8"/>
  <c r="C493" i="8"/>
  <c r="C300" i="8"/>
  <c r="C413" i="8"/>
  <c r="D126" i="8"/>
  <c r="C139" i="8"/>
  <c r="D210" i="8"/>
  <c r="D349" i="8"/>
  <c r="C349" i="8"/>
  <c r="C177" i="8"/>
  <c r="C130" i="8"/>
  <c r="D130" i="8"/>
  <c r="D498" i="8"/>
  <c r="C83" i="8"/>
  <c r="C180" i="8"/>
  <c r="C277" i="8"/>
  <c r="D124" i="8"/>
  <c r="D268" i="8"/>
  <c r="D324" i="8"/>
  <c r="C335" i="8"/>
  <c r="C80" i="8"/>
  <c r="C466" i="8"/>
  <c r="C425" i="8"/>
  <c r="D420" i="8"/>
  <c r="D287" i="8"/>
  <c r="P287" i="8" s="1"/>
  <c r="D160" i="8"/>
  <c r="C77" i="8"/>
  <c r="D240" i="8"/>
  <c r="C320" i="8"/>
  <c r="D117" i="8"/>
  <c r="C235" i="8"/>
  <c r="C90" i="8"/>
  <c r="D231" i="8"/>
  <c r="C339" i="8"/>
  <c r="D243" i="8"/>
  <c r="D300" i="8"/>
  <c r="C195" i="8"/>
  <c r="C215" i="8"/>
  <c r="C219" i="8"/>
  <c r="C498" i="8"/>
  <c r="D253" i="8"/>
  <c r="C96" i="8"/>
  <c r="C403" i="8"/>
  <c r="C495" i="8"/>
  <c r="C470" i="8"/>
  <c r="D184" i="8"/>
  <c r="D459" i="8"/>
  <c r="C345" i="8"/>
  <c r="D187" i="8"/>
  <c r="C54" i="8"/>
  <c r="D369" i="8"/>
  <c r="C221" i="8"/>
  <c r="C370" i="8"/>
  <c r="C286" i="8"/>
  <c r="D438" i="8"/>
  <c r="C145" i="8"/>
  <c r="D86" i="8"/>
  <c r="C230" i="8"/>
  <c r="D396" i="8"/>
  <c r="C467" i="8"/>
  <c r="C296" i="8"/>
  <c r="D235" i="8"/>
  <c r="C65" i="8"/>
  <c r="D307" i="8"/>
  <c r="C486" i="8"/>
  <c r="C141" i="8"/>
  <c r="C144" i="8"/>
  <c r="C102" i="8"/>
  <c r="C369" i="8"/>
  <c r="D90" i="8"/>
  <c r="C123" i="8"/>
  <c r="C209" i="8"/>
  <c r="D221" i="8"/>
  <c r="C392" i="8"/>
  <c r="D457" i="8"/>
  <c r="D238" i="8"/>
  <c r="C371" i="8"/>
  <c r="C251" i="8"/>
  <c r="C325" i="8"/>
  <c r="C309" i="8"/>
  <c r="D144" i="8"/>
  <c r="D449" i="8"/>
  <c r="D123" i="8"/>
  <c r="D209" i="8"/>
  <c r="D296" i="8"/>
  <c r="C499" i="8"/>
  <c r="C378" i="8"/>
  <c r="D378" i="8"/>
  <c r="D104" i="8"/>
  <c r="D452" i="8"/>
  <c r="D223" i="8"/>
  <c r="D246" i="8"/>
  <c r="C175" i="8"/>
  <c r="D371" i="8"/>
  <c r="D114" i="8"/>
  <c r="C366" i="8"/>
  <c r="D345" i="8"/>
  <c r="C60" i="8"/>
  <c r="D173" i="8"/>
  <c r="C241" i="8"/>
  <c r="D356" i="8"/>
  <c r="D65" i="8"/>
  <c r="D271" i="8"/>
  <c r="D47" i="8"/>
  <c r="C375" i="8"/>
  <c r="C185" i="8"/>
  <c r="C114" i="8"/>
  <c r="C66" i="8"/>
  <c r="C293" i="8"/>
  <c r="D60" i="8"/>
  <c r="C356" i="8"/>
  <c r="D199" i="8"/>
  <c r="D292" i="8"/>
  <c r="C430" i="8"/>
  <c r="C186" i="8"/>
  <c r="D186" i="8"/>
  <c r="D441" i="8"/>
  <c r="C329" i="8"/>
  <c r="C183" i="8"/>
  <c r="D183" i="8"/>
  <c r="D251" i="8"/>
  <c r="D151" i="8"/>
  <c r="D293" i="8"/>
  <c r="D139" i="8"/>
  <c r="C201" i="8"/>
  <c r="C94" i="8"/>
  <c r="C164" i="8"/>
  <c r="D164" i="8"/>
  <c r="C97" i="8"/>
  <c r="D267" i="8"/>
  <c r="D57" i="8"/>
  <c r="P57" i="8" s="1"/>
  <c r="C137" i="8"/>
  <c r="D295" i="8"/>
  <c r="C187" i="8"/>
  <c r="C157" i="8"/>
  <c r="C182" i="8"/>
  <c r="D288" i="8"/>
  <c r="C267" i="8"/>
  <c r="D407" i="8"/>
  <c r="D141" i="8"/>
  <c r="C281" i="8"/>
  <c r="D188" i="8"/>
  <c r="D285" i="8"/>
  <c r="C341" i="8"/>
  <c r="D182" i="8"/>
  <c r="D152" i="8"/>
  <c r="D366" i="8"/>
  <c r="C56" i="8"/>
  <c r="C103" i="8"/>
  <c r="D145" i="8"/>
  <c r="C118" i="8"/>
  <c r="C69" i="8"/>
  <c r="D334" i="8"/>
  <c r="C377" i="8"/>
  <c r="C501" i="8"/>
  <c r="D416" i="8"/>
  <c r="C213" i="8"/>
  <c r="D284" i="8"/>
  <c r="C208" i="8"/>
  <c r="D83" i="8"/>
  <c r="D99" i="8"/>
  <c r="C253" i="8"/>
  <c r="D395" i="8"/>
  <c r="C354" i="8"/>
  <c r="D354" i="8"/>
  <c r="C142" i="8"/>
  <c r="C297" i="8"/>
  <c r="D259" i="8"/>
  <c r="D222" i="8"/>
  <c r="C222" i="8"/>
  <c r="D493" i="8"/>
  <c r="D394" i="8"/>
  <c r="C394" i="8"/>
  <c r="C302" i="8"/>
  <c r="D465" i="8"/>
  <c r="C206" i="8"/>
  <c r="C384" i="8"/>
  <c r="C239" i="8"/>
  <c r="C357" i="8"/>
  <c r="D257" i="8"/>
  <c r="D174" i="8"/>
  <c r="D211" i="8"/>
  <c r="C89" i="8"/>
  <c r="C429" i="8"/>
  <c r="C301" i="8"/>
  <c r="C125" i="8"/>
  <c r="D442" i="8"/>
  <c r="C270" i="8"/>
  <c r="D308" i="8"/>
  <c r="D233" i="8"/>
  <c r="D491" i="8"/>
  <c r="D376" i="8"/>
  <c r="C342" i="8"/>
  <c r="C282" i="8"/>
  <c r="C390" i="8"/>
  <c r="D269" i="8"/>
  <c r="C307" i="8"/>
  <c r="C454" i="8"/>
  <c r="D89" i="8"/>
  <c r="D282" i="8"/>
  <c r="C234" i="8"/>
  <c r="D301" i="8"/>
  <c r="D397" i="8"/>
  <c r="D461" i="8"/>
  <c r="D297" i="8"/>
  <c r="D201" i="8"/>
  <c r="C308" i="8"/>
  <c r="C269" i="8"/>
  <c r="C490" i="8"/>
  <c r="C204" i="8"/>
  <c r="D289" i="8"/>
  <c r="C191" i="8"/>
  <c r="C294" i="8"/>
  <c r="C408" i="8"/>
  <c r="D499" i="8"/>
  <c r="D336" i="8"/>
  <c r="C233" i="8"/>
  <c r="C491" i="8"/>
  <c r="D474" i="8"/>
  <c r="D116" i="8"/>
  <c r="C138" i="8"/>
  <c r="D298" i="8"/>
  <c r="D490" i="8"/>
  <c r="C298" i="8"/>
  <c r="D473" i="8"/>
  <c r="C440" i="8"/>
  <c r="D440" i="8"/>
  <c r="C257" i="8"/>
  <c r="C105" i="8"/>
  <c r="D249" i="8"/>
  <c r="C53" i="8"/>
  <c r="C214" i="8"/>
  <c r="C260" i="8"/>
  <c r="C437" i="8"/>
  <c r="C100" i="8"/>
  <c r="D101" i="8"/>
  <c r="C163" i="8"/>
  <c r="D185" i="8"/>
  <c r="D137" i="8"/>
  <c r="C68" i="8"/>
  <c r="C212" i="8"/>
  <c r="D98" i="8"/>
  <c r="D467" i="8"/>
  <c r="C428" i="8"/>
  <c r="D197" i="8"/>
  <c r="D107" i="8"/>
  <c r="D91" i="8"/>
  <c r="D138" i="8"/>
  <c r="C149" i="8"/>
  <c r="D332" i="8"/>
  <c r="C332" i="8"/>
  <c r="D218" i="8"/>
  <c r="D163" i="8"/>
  <c r="C474" i="8"/>
  <c r="C91" i="8"/>
  <c r="P120" i="8" l="1"/>
  <c r="P326" i="8"/>
  <c r="P199" i="8"/>
  <c r="P343" i="8"/>
  <c r="P490" i="8"/>
  <c r="P433" i="8"/>
  <c r="P334" i="8"/>
  <c r="P368" i="8"/>
  <c r="P362" i="8"/>
  <c r="P99" i="8"/>
  <c r="P15" i="8"/>
  <c r="P338" i="8"/>
  <c r="P321" i="8"/>
  <c r="P424" i="8"/>
  <c r="P272" i="8"/>
  <c r="P182" i="8"/>
  <c r="P360" i="8"/>
  <c r="P332" i="8"/>
  <c r="P382" i="8"/>
  <c r="P81" i="8"/>
  <c r="P313" i="8"/>
  <c r="P196" i="8"/>
  <c r="P158" i="8"/>
  <c r="P336" i="8"/>
  <c r="P187" i="8"/>
  <c r="P125" i="8"/>
  <c r="P206" i="8"/>
  <c r="P220" i="8"/>
  <c r="P402" i="8"/>
  <c r="P381" i="8"/>
  <c r="P370" i="8"/>
  <c r="P171" i="8"/>
  <c r="P145" i="8"/>
  <c r="P309" i="8"/>
  <c r="P432" i="8"/>
  <c r="P151" i="8"/>
  <c r="P430" i="8"/>
  <c r="P420" i="8"/>
  <c r="P471" i="8"/>
  <c r="P264" i="8"/>
  <c r="P322" i="8"/>
  <c r="P394" i="8"/>
  <c r="P139" i="8"/>
  <c r="P55" i="8"/>
  <c r="P202" i="8"/>
  <c r="P129" i="8"/>
  <c r="P85" i="8"/>
  <c r="P214" i="8"/>
  <c r="P396" i="8"/>
  <c r="P87" i="8"/>
  <c r="P213" i="8"/>
  <c r="P479" i="8"/>
  <c r="P124" i="8"/>
  <c r="P466" i="8"/>
  <c r="P412" i="8"/>
  <c r="P369" i="8"/>
  <c r="P77" i="8"/>
  <c r="P385" i="8"/>
  <c r="P279" i="8"/>
  <c r="P230" i="8"/>
  <c r="P317" i="8"/>
  <c r="P414" i="8"/>
  <c r="P252" i="8"/>
  <c r="P75" i="8"/>
  <c r="P270" i="8"/>
  <c r="P135" i="8"/>
  <c r="P423" i="8"/>
  <c r="P168" i="8"/>
  <c r="P415" i="8"/>
  <c r="P86" i="8"/>
  <c r="P431" i="8"/>
  <c r="P352" i="8"/>
  <c r="P258" i="8"/>
  <c r="P215" i="8"/>
  <c r="P388" i="8"/>
  <c r="P52" i="8"/>
  <c r="P445" i="8"/>
  <c r="P416" i="8"/>
  <c r="P349" i="8"/>
  <c r="P155" i="8"/>
  <c r="P324" i="8"/>
  <c r="P458" i="8"/>
  <c r="P357" i="8"/>
  <c r="P320" i="8"/>
  <c r="P263" i="8"/>
  <c r="P375" i="8"/>
  <c r="P489" i="8"/>
  <c r="P363" i="8"/>
  <c r="P409" i="8"/>
  <c r="P350" i="8"/>
  <c r="P438" i="8"/>
  <c r="P234" i="8"/>
  <c r="P311" i="8"/>
  <c r="P210" i="8"/>
  <c r="P314" i="8"/>
  <c r="P373" i="8"/>
  <c r="P448" i="8"/>
  <c r="P240" i="8"/>
  <c r="P335" i="8"/>
  <c r="P403" i="8"/>
  <c r="P169" i="8"/>
  <c r="P316" i="8"/>
  <c r="P180" i="8"/>
  <c r="P147" i="8"/>
  <c r="P480" i="8"/>
  <c r="P411" i="8"/>
  <c r="P379" i="8"/>
  <c r="P462" i="8"/>
  <c r="P291" i="8"/>
  <c r="P278" i="8"/>
  <c r="P212" i="8"/>
  <c r="P410" i="8"/>
  <c r="P482" i="8"/>
  <c r="P389" i="8"/>
  <c r="P67" i="8"/>
  <c r="P422" i="8"/>
  <c r="P365" i="8"/>
  <c r="P204" i="8"/>
  <c r="P143" i="8"/>
  <c r="P48" i="8"/>
  <c r="P200" i="8"/>
  <c r="P477" i="8"/>
  <c r="P255" i="8"/>
  <c r="P391" i="8"/>
  <c r="P259" i="8"/>
  <c r="P356" i="8"/>
  <c r="P51" i="8"/>
  <c r="P190" i="8"/>
  <c r="P495" i="8"/>
  <c r="P19" i="8"/>
  <c r="P347" i="8"/>
  <c r="P236" i="8"/>
  <c r="P79" i="8"/>
  <c r="P93" i="8"/>
  <c r="P447" i="8"/>
  <c r="P134" i="8"/>
  <c r="P122" i="8"/>
  <c r="P219" i="8"/>
  <c r="P74" i="8"/>
  <c r="P392" i="8"/>
  <c r="P261" i="8"/>
  <c r="P405" i="8"/>
  <c r="P494" i="8"/>
  <c r="P404" i="8"/>
  <c r="P161" i="8"/>
  <c r="P159" i="8"/>
  <c r="P456" i="8"/>
  <c r="P376" i="8"/>
  <c r="P418" i="8"/>
  <c r="P251" i="8"/>
  <c r="P224" i="8"/>
  <c r="P100" i="8"/>
  <c r="P397" i="8"/>
  <c r="P254" i="8"/>
  <c r="P408" i="8"/>
  <c r="P243" i="8"/>
  <c r="P109" i="8"/>
  <c r="P24" i="8"/>
  <c r="P216" i="8"/>
  <c r="P419" i="8"/>
  <c r="P131" i="8"/>
  <c r="P434" i="8"/>
  <c r="P211" i="8"/>
  <c r="P16" i="8"/>
  <c r="P289" i="8"/>
  <c r="P274" i="8"/>
  <c r="P499" i="8"/>
  <c r="P367" i="8"/>
  <c r="P72" i="8"/>
  <c r="P33" i="8"/>
  <c r="P21" i="8"/>
  <c r="P26" i="8"/>
  <c r="P23" i="8"/>
  <c r="P232" i="8"/>
  <c r="P459" i="8"/>
  <c r="P105" i="8"/>
  <c r="P141" i="8"/>
  <c r="P288" i="8"/>
  <c r="P164" i="8"/>
  <c r="P58" i="8"/>
  <c r="P102" i="8"/>
  <c r="P27" i="8"/>
  <c r="P38" i="8"/>
  <c r="P34" i="8"/>
  <c r="P30" i="8"/>
  <c r="P492" i="8"/>
  <c r="P17" i="8"/>
  <c r="P29" i="8"/>
  <c r="P61" i="8"/>
  <c r="P54" i="8"/>
  <c r="P43" i="8"/>
  <c r="P256" i="8"/>
  <c r="P329" i="8"/>
  <c r="P253" i="8"/>
  <c r="P156" i="8"/>
  <c r="P246" i="8"/>
  <c r="P465" i="8"/>
  <c r="P73" i="8"/>
  <c r="P157" i="8"/>
  <c r="P133" i="8"/>
  <c r="P160" i="8"/>
  <c r="P146" i="8"/>
  <c r="P491" i="8"/>
  <c r="P282" i="8"/>
  <c r="P286" i="8"/>
  <c r="P20" i="8"/>
  <c r="P76" i="8"/>
  <c r="P14" i="8"/>
  <c r="P386" i="8"/>
  <c r="P181" i="8"/>
  <c r="P28" i="8"/>
  <c r="P25" i="8"/>
  <c r="P406" i="8"/>
  <c r="P185" i="8"/>
  <c r="P138" i="8"/>
  <c r="P162" i="8"/>
  <c r="P226" i="8"/>
  <c r="P42" i="8"/>
  <c r="P178" i="8"/>
  <c r="P358" i="8"/>
  <c r="P315" i="8"/>
  <c r="P198" i="8"/>
  <c r="P127" i="8"/>
  <c r="P266" i="8"/>
  <c r="P275" i="8"/>
  <c r="P218" i="8"/>
  <c r="P476" i="8"/>
  <c r="P44" i="8"/>
  <c r="P62" i="8"/>
  <c r="P493" i="8"/>
  <c r="P305" i="8"/>
  <c r="P285" i="8"/>
  <c r="P32" i="8"/>
  <c r="P485" i="8"/>
  <c r="P231" i="8"/>
  <c r="P205" i="8"/>
  <c r="P22" i="8"/>
  <c r="P337" i="8"/>
  <c r="P223" i="8"/>
  <c r="P233" i="8"/>
  <c r="P501" i="8"/>
  <c r="P49" i="8"/>
  <c r="P250" i="8"/>
  <c r="P64" i="8"/>
  <c r="P40" i="8"/>
  <c r="P37" i="8"/>
  <c r="P31" i="8"/>
  <c r="P78" i="8"/>
  <c r="P207" i="8"/>
  <c r="P36" i="8"/>
  <c r="P18" i="8"/>
  <c r="P35" i="8"/>
  <c r="P41" i="8"/>
  <c r="P39" i="8"/>
  <c r="P443" i="8"/>
  <c r="P333" i="8"/>
  <c r="P469" i="8"/>
  <c r="P318" i="8"/>
  <c r="P209" i="8"/>
  <c r="P442" i="8"/>
  <c r="P481" i="8"/>
  <c r="P184" i="8"/>
  <c r="P295" i="8"/>
  <c r="P387" i="8"/>
  <c r="P267" i="8"/>
  <c r="P342" i="8"/>
  <c r="P417" i="8"/>
  <c r="P429" i="8"/>
  <c r="P441" i="8"/>
  <c r="P284" i="8"/>
  <c r="P413" i="8"/>
  <c r="P395" i="8"/>
  <c r="P47" i="8"/>
  <c r="P325" i="8"/>
  <c r="P107" i="8"/>
  <c r="P461" i="8"/>
  <c r="P71" i="8"/>
  <c r="P290" i="8"/>
  <c r="P296" i="8"/>
  <c r="P488" i="8"/>
  <c r="P222" i="8"/>
  <c r="P82" i="8"/>
  <c r="P345" i="8"/>
  <c r="P117" i="8"/>
  <c r="P113" i="8"/>
  <c r="P355" i="8"/>
  <c r="P257" i="8"/>
  <c r="P150" i="8"/>
  <c r="P354" i="8"/>
  <c r="P464" i="8"/>
  <c r="P123" i="8"/>
  <c r="P268" i="8"/>
  <c r="P467" i="8"/>
  <c r="P297" i="8"/>
  <c r="P283" i="8"/>
  <c r="P149" i="8"/>
  <c r="P194" i="8"/>
  <c r="P53" i="8"/>
  <c r="P378" i="8"/>
  <c r="P96" i="8"/>
  <c r="P59" i="8"/>
  <c r="P346" i="8"/>
  <c r="P103" i="8"/>
  <c r="P154" i="8"/>
  <c r="P497" i="8"/>
  <c r="P455" i="8"/>
  <c r="P341" i="8"/>
  <c r="P457" i="8"/>
  <c r="P237" i="8"/>
  <c r="P398" i="8"/>
  <c r="P470" i="8"/>
  <c r="P271" i="8"/>
  <c r="P428" i="8"/>
  <c r="P244" i="8"/>
  <c r="P110" i="8"/>
  <c r="P407" i="8"/>
  <c r="P293" i="8"/>
  <c r="P126" i="8"/>
  <c r="P486" i="8"/>
  <c r="P437" i="8"/>
  <c r="P384" i="8"/>
  <c r="P174" i="8"/>
  <c r="P371" i="8"/>
  <c r="P235" i="8"/>
  <c r="P474" i="8"/>
  <c r="P452" i="8"/>
  <c r="P473" i="8"/>
  <c r="P454" i="8"/>
  <c r="P366" i="8"/>
  <c r="P101" i="8"/>
  <c r="P104" i="8"/>
  <c r="P221" i="8"/>
  <c r="P238" i="8"/>
  <c r="P440" i="8"/>
  <c r="P450" i="8"/>
  <c r="P273" i="8"/>
  <c r="P249" i="8"/>
  <c r="P89" i="8"/>
  <c r="P183" i="8"/>
  <c r="P97" i="8"/>
  <c r="P401" i="8"/>
  <c r="P119" i="8"/>
  <c r="P292" i="8"/>
  <c r="P65" i="8"/>
  <c r="P148" i="8"/>
  <c r="P449" i="8"/>
  <c r="P241" i="8"/>
  <c r="P383" i="8"/>
  <c r="P380" i="8"/>
  <c r="P108" i="8"/>
  <c r="P90" i="8"/>
  <c r="P281" i="8"/>
  <c r="P60" i="8"/>
  <c r="P130" i="8"/>
  <c r="P137" i="8"/>
  <c r="P269" i="8"/>
  <c r="P201" i="8"/>
  <c r="P453" i="8"/>
  <c r="P364" i="8"/>
  <c r="P152" i="8"/>
  <c r="P163" i="8"/>
  <c r="P114" i="8"/>
  <c r="P91" i="8"/>
  <c r="P498" i="8"/>
  <c r="P188" i="8"/>
  <c r="P68" i="8"/>
  <c r="P186" i="8"/>
  <c r="P173" i="8"/>
  <c r="P390" i="8"/>
  <c r="P307" i="8"/>
  <c r="P121" i="8"/>
  <c r="P330" i="8"/>
  <c r="P203" i="8"/>
  <c r="P66" i="8"/>
  <c r="P94" i="8"/>
  <c r="P294" i="8"/>
  <c r="P260" i="8"/>
  <c r="P144" i="8"/>
  <c r="P197" i="8"/>
  <c r="P116" i="8"/>
  <c r="P308" i="8"/>
  <c r="Q15" i="8" l="1"/>
  <c r="Q19" i="8"/>
  <c r="Q40" i="8"/>
  <c r="Q27" i="8"/>
  <c r="Q24" i="8"/>
  <c r="Q17" i="8"/>
  <c r="Q23" i="8"/>
  <c r="Q16" i="8"/>
  <c r="Q30" i="8"/>
  <c r="Q22" i="8"/>
  <c r="Q29" i="8"/>
  <c r="Q14" i="8"/>
  <c r="Q18" i="8"/>
  <c r="Q44" i="8"/>
  <c r="Q28" i="8"/>
  <c r="Q20" i="8"/>
  <c r="Q32" i="8"/>
  <c r="Q21" i="8"/>
  <c r="Q26" i="8"/>
  <c r="Q33" i="8"/>
  <c r="Q25" i="8"/>
  <c r="Q41" i="8"/>
  <c r="Q37" i="8"/>
  <c r="Q48" i="8"/>
  <c r="Q36" i="8"/>
  <c r="Q39" i="8"/>
  <c r="Q45" i="8"/>
  <c r="Q46" i="8"/>
  <c r="Q51" i="8"/>
  <c r="Q31" i="8"/>
  <c r="Q42" i="8"/>
  <c r="Q34" i="8"/>
  <c r="Q35" i="8"/>
  <c r="Q38" i="8"/>
  <c r="Q43" i="8"/>
  <c r="Q57" i="8"/>
  <c r="Q56" i="8"/>
  <c r="Q50" i="8"/>
  <c r="Q55" i="8"/>
  <c r="Q47" i="8"/>
  <c r="Q52" i="8"/>
  <c r="Q53" i="8"/>
  <c r="Q49" i="8"/>
  <c r="Q60" i="8"/>
  <c r="Q54" i="8"/>
  <c r="Q58" i="8"/>
  <c r="Q59" i="8"/>
  <c r="Q68" i="8"/>
  <c r="Q65" i="8"/>
  <c r="Q79" i="8"/>
  <c r="Q77" i="8"/>
  <c r="Q62" i="8"/>
  <c r="Q73" i="8"/>
  <c r="Q76" i="8"/>
  <c r="Q71" i="8"/>
  <c r="Q82" i="8"/>
  <c r="Q63" i="8"/>
  <c r="Q74" i="8"/>
  <c r="Q69" i="8"/>
  <c r="Q81" i="8"/>
  <c r="Q66" i="8"/>
  <c r="Q64" i="8"/>
  <c r="Q67" i="8"/>
  <c r="Q61" i="8"/>
  <c r="Q72" i="8"/>
  <c r="Q80" i="8"/>
  <c r="Q70" i="8"/>
  <c r="Q78" i="8"/>
  <c r="Q75" i="8"/>
  <c r="C19" i="4" l="1"/>
  <c r="C21" i="4" s="1"/>
  <c r="E20" i="16" s="1"/>
  <c r="P299" i="8" l="1"/>
  <c r="P300" i="8"/>
  <c r="P302" i="8"/>
  <c r="P83" i="8"/>
  <c r="P98" i="8"/>
  <c r="P239" i="8"/>
  <c r="P301" i="8"/>
  <c r="P361" i="8"/>
  <c r="P298" i="8"/>
  <c r="P304" i="8"/>
  <c r="P306" i="8"/>
  <c r="Q115" i="8" l="1"/>
  <c r="Q179" i="8"/>
  <c r="Q243" i="8"/>
  <c r="Q307" i="8"/>
  <c r="Q100" i="8"/>
  <c r="Q167" i="8"/>
  <c r="Q231" i="8"/>
  <c r="Q295" i="8"/>
  <c r="Q357" i="8"/>
  <c r="Q389" i="8"/>
  <c r="Q421" i="8"/>
  <c r="Q129" i="8"/>
  <c r="Q193" i="8"/>
  <c r="Q257" i="8"/>
  <c r="Q321" i="8"/>
  <c r="Q110" i="8"/>
  <c r="Q175" i="8"/>
  <c r="Q239" i="8"/>
  <c r="Q303" i="8"/>
  <c r="Q362" i="8"/>
  <c r="Q394" i="8"/>
  <c r="Q87" i="8"/>
  <c r="Q150" i="8"/>
  <c r="Q214" i="8"/>
  <c r="Q278" i="8"/>
  <c r="Q342" i="8"/>
  <c r="Q138" i="8"/>
  <c r="Q202" i="8"/>
  <c r="Q266" i="8"/>
  <c r="Q330" i="8"/>
  <c r="Q371" i="8"/>
  <c r="Q403" i="8"/>
  <c r="Q105" i="8"/>
  <c r="Q171" i="8"/>
  <c r="Q235" i="8"/>
  <c r="Q299" i="8"/>
  <c r="Q98" i="8"/>
  <c r="Q159" i="8"/>
  <c r="Q223" i="8"/>
  <c r="Q287" i="8"/>
  <c r="Q351" i="8"/>
  <c r="Q384" i="8"/>
  <c r="Q416" i="8"/>
  <c r="Q475" i="8"/>
  <c r="Q465" i="8"/>
  <c r="Q466" i="8"/>
  <c r="Q461" i="8"/>
  <c r="Q446" i="8"/>
  <c r="Q441" i="8"/>
  <c r="Q431" i="8"/>
  <c r="Q495" i="8"/>
  <c r="Q485" i="8"/>
  <c r="Q121" i="8"/>
  <c r="Q185" i="8"/>
  <c r="Q249" i="8"/>
  <c r="Q313" i="8"/>
  <c r="Q108" i="8"/>
  <c r="Q173" i="8"/>
  <c r="Q237" i="8"/>
  <c r="Q301" i="8"/>
  <c r="Q361" i="8"/>
  <c r="Q393" i="8"/>
  <c r="Q425" i="8"/>
  <c r="Q142" i="8"/>
  <c r="Q206" i="8"/>
  <c r="Q270" i="8"/>
  <c r="Q334" i="8"/>
  <c r="Q117" i="8"/>
  <c r="Q181" i="8"/>
  <c r="Q245" i="8"/>
  <c r="Q309" i="8"/>
  <c r="Q366" i="8"/>
  <c r="Q398" i="8"/>
  <c r="Q95" i="8"/>
  <c r="Q156" i="8"/>
  <c r="Q220" i="8"/>
  <c r="Q284" i="8"/>
  <c r="Q348" i="8"/>
  <c r="Q144" i="8"/>
  <c r="Q208" i="8"/>
  <c r="Q272" i="8"/>
  <c r="Q336" i="8"/>
  <c r="Q375" i="8"/>
  <c r="Q407" i="8"/>
  <c r="Q113" i="8"/>
  <c r="Q177" i="8"/>
  <c r="Q241" i="8"/>
  <c r="Q305" i="8"/>
  <c r="Q106" i="8"/>
  <c r="Q165" i="8"/>
  <c r="Q229" i="8"/>
  <c r="Q293" i="8"/>
  <c r="Q356" i="8"/>
  <c r="Q388" i="8"/>
  <c r="Q420" i="8"/>
  <c r="Q486" i="8"/>
  <c r="Q476" i="8"/>
  <c r="Q471" i="8"/>
  <c r="Q472" i="8"/>
  <c r="Q451" i="8"/>
  <c r="Q452" i="8"/>
  <c r="Q442" i="8"/>
  <c r="Q432" i="8"/>
  <c r="Q496" i="8"/>
  <c r="Q134" i="8"/>
  <c r="Q198" i="8"/>
  <c r="Q262" i="8"/>
  <c r="Q326" i="8"/>
  <c r="Q122" i="8"/>
  <c r="Q186" i="8"/>
  <c r="Q250" i="8"/>
  <c r="Q314" i="8"/>
  <c r="Q365" i="8"/>
  <c r="Q397" i="8"/>
  <c r="Q85" i="8"/>
  <c r="Q148" i="8"/>
  <c r="Q212" i="8"/>
  <c r="Q276" i="8"/>
  <c r="Q340" i="8"/>
  <c r="Q130" i="8"/>
  <c r="Q194" i="8"/>
  <c r="Q258" i="8"/>
  <c r="Q322" i="8"/>
  <c r="Q370" i="8"/>
  <c r="Q402" i="8"/>
  <c r="Q103" i="8"/>
  <c r="Q163" i="8"/>
  <c r="Q227" i="8"/>
  <c r="Q291" i="8"/>
  <c r="Q88" i="8"/>
  <c r="Q151" i="8"/>
  <c r="Q215" i="8"/>
  <c r="Q279" i="8"/>
  <c r="Q343" i="8"/>
  <c r="Q379" i="8"/>
  <c r="Q411" i="8"/>
  <c r="Q126" i="8"/>
  <c r="Q190" i="8"/>
  <c r="Q254" i="8"/>
  <c r="Q318" i="8"/>
  <c r="Q114" i="8"/>
  <c r="Q178" i="8"/>
  <c r="Q242" i="8"/>
  <c r="Q306" i="8"/>
  <c r="Q360" i="8"/>
  <c r="Q392" i="8"/>
  <c r="Q427" i="8"/>
  <c r="Q491" i="8"/>
  <c r="Q481" i="8"/>
  <c r="Q482" i="8"/>
  <c r="Q477" i="8"/>
  <c r="Q462" i="8"/>
  <c r="Q457" i="8"/>
  <c r="Q447" i="8"/>
  <c r="Q437" i="8"/>
  <c r="Q500" i="8"/>
  <c r="Q140" i="8"/>
  <c r="Q204" i="8"/>
  <c r="Q268" i="8"/>
  <c r="Q332" i="8"/>
  <c r="Q128" i="8"/>
  <c r="Q192" i="8"/>
  <c r="Q256" i="8"/>
  <c r="Q320" i="8"/>
  <c r="Q369" i="8"/>
  <c r="Q401" i="8"/>
  <c r="Q93" i="8"/>
  <c r="Q155" i="8"/>
  <c r="Q219" i="8"/>
  <c r="Q283" i="8"/>
  <c r="Q347" i="8"/>
  <c r="Q136" i="8"/>
  <c r="Q200" i="8"/>
  <c r="Q264" i="8"/>
  <c r="Q328" i="8"/>
  <c r="Q374" i="8"/>
  <c r="Q406" i="8"/>
  <c r="Q111" i="8"/>
  <c r="Q169" i="8"/>
  <c r="Q233" i="8"/>
  <c r="Q297" i="8"/>
  <c r="Q96" i="8"/>
  <c r="Q157" i="8"/>
  <c r="Q221" i="8"/>
  <c r="Q285" i="8"/>
  <c r="Q349" i="8"/>
  <c r="Q383" i="8"/>
  <c r="Q415" i="8"/>
  <c r="Q132" i="8"/>
  <c r="Q196" i="8"/>
  <c r="Q260" i="8"/>
  <c r="Q324" i="8"/>
  <c r="Q120" i="8"/>
  <c r="Q184" i="8"/>
  <c r="Q248" i="8"/>
  <c r="Q312" i="8"/>
  <c r="Q364" i="8"/>
  <c r="Q396" i="8"/>
  <c r="Q438" i="8"/>
  <c r="Q428" i="8"/>
  <c r="Q492" i="8"/>
  <c r="Q487" i="8"/>
  <c r="Q488" i="8"/>
  <c r="Q467" i="8"/>
  <c r="Q468" i="8"/>
  <c r="Q458" i="8"/>
  <c r="Q448" i="8"/>
  <c r="Q83" i="8"/>
  <c r="Q147" i="8"/>
  <c r="Q211" i="8"/>
  <c r="Q275" i="8"/>
  <c r="Q339" i="8"/>
  <c r="Q135" i="8"/>
  <c r="Q199" i="8"/>
  <c r="Q263" i="8"/>
  <c r="Q327" i="8"/>
  <c r="Q373" i="8"/>
  <c r="Q405" i="8"/>
  <c r="Q101" i="8"/>
  <c r="Q161" i="8"/>
  <c r="Q225" i="8"/>
  <c r="Q289" i="8"/>
  <c r="Q353" i="8"/>
  <c r="Q143" i="8"/>
  <c r="Q207" i="8"/>
  <c r="Q271" i="8"/>
  <c r="Q335" i="8"/>
  <c r="Q378" i="8"/>
  <c r="Q410" i="8"/>
  <c r="Q118" i="8"/>
  <c r="Q182" i="8"/>
  <c r="Q246" i="8"/>
  <c r="Q310" i="8"/>
  <c r="Q104" i="8"/>
  <c r="Q170" i="8"/>
  <c r="Q234" i="8"/>
  <c r="Q298" i="8"/>
  <c r="Q355" i="8"/>
  <c r="Q387" i="8"/>
  <c r="Q419" i="8"/>
  <c r="Q139" i="8"/>
  <c r="Q203" i="8"/>
  <c r="Q267" i="8"/>
  <c r="Q331" i="8"/>
  <c r="Q127" i="8"/>
  <c r="Q191" i="8"/>
  <c r="Q255" i="8"/>
  <c r="Q319" i="8"/>
  <c r="Q368" i="8"/>
  <c r="Q400" i="8"/>
  <c r="Q443" i="8"/>
  <c r="Q433" i="8"/>
  <c r="Q497" i="8"/>
  <c r="Q434" i="8"/>
  <c r="Q429" i="8"/>
  <c r="Q493" i="8"/>
  <c r="Q478" i="8"/>
  <c r="Q473" i="8"/>
  <c r="Q463" i="8"/>
  <c r="Q453" i="8"/>
  <c r="Q91" i="8"/>
  <c r="Q153" i="8"/>
  <c r="Q217" i="8"/>
  <c r="Q281" i="8"/>
  <c r="Q345" i="8"/>
  <c r="Q141" i="8"/>
  <c r="Q205" i="8"/>
  <c r="Q269" i="8"/>
  <c r="Q333" i="8"/>
  <c r="Q377" i="8"/>
  <c r="Q409" i="8"/>
  <c r="Q109" i="8"/>
  <c r="Q174" i="8"/>
  <c r="Q238" i="8"/>
  <c r="Q302" i="8"/>
  <c r="Q86" i="8"/>
  <c r="Q149" i="8"/>
  <c r="Q213" i="8"/>
  <c r="Q277" i="8"/>
  <c r="Q341" i="8"/>
  <c r="Q382" i="8"/>
  <c r="Q414" i="8"/>
  <c r="Q124" i="8"/>
  <c r="Q188" i="8"/>
  <c r="Q252" i="8"/>
  <c r="Q316" i="8"/>
  <c r="Q112" i="8"/>
  <c r="Q176" i="8"/>
  <c r="Q240" i="8"/>
  <c r="Q304" i="8"/>
  <c r="Q359" i="8"/>
  <c r="Q391" i="8"/>
  <c r="Q423" i="8"/>
  <c r="Q145" i="8"/>
  <c r="Q209" i="8"/>
  <c r="Q273" i="8"/>
  <c r="Q337" i="8"/>
  <c r="Q133" i="8"/>
  <c r="Q197" i="8"/>
  <c r="Q261" i="8"/>
  <c r="Q325" i="8"/>
  <c r="Q372" i="8"/>
  <c r="Q404" i="8"/>
  <c r="Q454" i="8"/>
  <c r="Q444" i="8"/>
  <c r="Q501" i="8"/>
  <c r="Q439" i="8"/>
  <c r="Q440" i="8"/>
  <c r="Q498" i="8"/>
  <c r="Q424" i="8"/>
  <c r="Q483" i="8"/>
  <c r="Q484" i="8"/>
  <c r="Q474" i="8"/>
  <c r="Q464" i="8"/>
  <c r="Q99" i="8"/>
  <c r="Q166" i="8"/>
  <c r="Q230" i="8"/>
  <c r="Q294" i="8"/>
  <c r="Q84" i="8"/>
  <c r="Q154" i="8"/>
  <c r="Q218" i="8"/>
  <c r="Q282" i="8"/>
  <c r="Q346" i="8"/>
  <c r="Q381" i="8"/>
  <c r="Q413" i="8"/>
  <c r="Q116" i="8"/>
  <c r="Q180" i="8"/>
  <c r="Q244" i="8"/>
  <c r="Q308" i="8"/>
  <c r="Q94" i="8"/>
  <c r="Q162" i="8"/>
  <c r="Q226" i="8"/>
  <c r="Q290" i="8"/>
  <c r="Q354" i="8"/>
  <c r="Q386" i="8"/>
  <c r="Q418" i="8"/>
  <c r="Q131" i="8"/>
  <c r="Q195" i="8"/>
  <c r="Q259" i="8"/>
  <c r="Q323" i="8"/>
  <c r="Q119" i="8"/>
  <c r="Q183" i="8"/>
  <c r="Q247" i="8"/>
  <c r="Q311" i="8"/>
  <c r="Q363" i="8"/>
  <c r="Q395" i="8"/>
  <c r="Q89" i="8"/>
  <c r="Q158" i="8"/>
  <c r="Q222" i="8"/>
  <c r="Q286" i="8"/>
  <c r="Q350" i="8"/>
  <c r="Q146" i="8"/>
  <c r="Q210" i="8"/>
  <c r="Q274" i="8"/>
  <c r="Q338" i="8"/>
  <c r="Q376" i="8"/>
  <c r="Q408" i="8"/>
  <c r="Q459" i="8"/>
  <c r="Q449" i="8"/>
  <c r="Q450" i="8"/>
  <c r="Q445" i="8"/>
  <c r="Q430" i="8"/>
  <c r="Q494" i="8"/>
  <c r="Q489" i="8"/>
  <c r="Q479" i="8"/>
  <c r="Q469" i="8"/>
  <c r="Q107" i="8"/>
  <c r="Q172" i="8"/>
  <c r="Q236" i="8"/>
  <c r="Q300" i="8"/>
  <c r="Q92" i="8"/>
  <c r="Q160" i="8"/>
  <c r="Q224" i="8"/>
  <c r="Q288" i="8"/>
  <c r="Q352" i="8"/>
  <c r="Q385" i="8"/>
  <c r="Q417" i="8"/>
  <c r="Q123" i="8"/>
  <c r="Q187" i="8"/>
  <c r="Q251" i="8"/>
  <c r="Q315" i="8"/>
  <c r="Q102" i="8"/>
  <c r="Q168" i="8"/>
  <c r="Q232" i="8"/>
  <c r="Q296" i="8"/>
  <c r="Q358" i="8"/>
  <c r="Q390" i="8"/>
  <c r="Q422" i="8"/>
  <c r="Q137" i="8"/>
  <c r="Q201" i="8"/>
  <c r="Q265" i="8"/>
  <c r="Q329" i="8"/>
  <c r="Q125" i="8"/>
  <c r="Q189" i="8"/>
  <c r="Q253" i="8"/>
  <c r="Q317" i="8"/>
  <c r="Q367" i="8"/>
  <c r="Q399" i="8"/>
  <c r="Q97" i="8"/>
  <c r="Q164" i="8"/>
  <c r="Q228" i="8"/>
  <c r="Q292" i="8"/>
  <c r="Q90" i="8"/>
  <c r="Q152" i="8"/>
  <c r="Q216" i="8"/>
  <c r="Q280" i="8"/>
  <c r="Q344" i="8"/>
  <c r="Q380" i="8"/>
  <c r="Q412" i="8"/>
  <c r="Q470" i="8"/>
  <c r="Q460" i="8"/>
  <c r="Q455" i="8"/>
  <c r="Q456" i="8"/>
  <c r="Q435" i="8"/>
  <c r="Q436" i="8"/>
  <c r="Q499" i="8"/>
  <c r="Q426" i="8"/>
  <c r="Q490" i="8"/>
  <c r="Q480" i="8"/>
  <c r="E7" i="3" l="1"/>
  <c r="E52" i="3"/>
  <c r="C35" i="3"/>
  <c r="C47" i="3"/>
  <c r="E41" i="3"/>
  <c r="F6" i="3"/>
  <c r="B14" i="3"/>
  <c r="E13" i="3"/>
  <c r="B16" i="3"/>
  <c r="C25" i="3"/>
  <c r="F48" i="3"/>
  <c r="C42" i="3"/>
  <c r="C39" i="3"/>
  <c r="F52" i="3"/>
  <c r="B53" i="3"/>
  <c r="B52" i="3"/>
  <c r="E25" i="3"/>
  <c r="B36" i="3"/>
  <c r="B11" i="3"/>
  <c r="F34" i="3"/>
  <c r="C16" i="3"/>
  <c r="E35" i="3"/>
  <c r="F33" i="3"/>
  <c r="C50" i="3"/>
  <c r="E39" i="3"/>
  <c r="F37" i="3"/>
  <c r="C31" i="3"/>
  <c r="E11" i="3"/>
  <c r="F9" i="3"/>
  <c r="B48" i="3"/>
  <c r="B12" i="3"/>
  <c r="E45" i="3"/>
  <c r="B10" i="3"/>
  <c r="B18" i="3"/>
  <c r="E17" i="3"/>
  <c r="B28" i="3"/>
  <c r="C11" i="3"/>
  <c r="E21" i="3"/>
  <c r="C46" i="3"/>
  <c r="C30" i="3"/>
  <c r="F18" i="3"/>
  <c r="C32" i="3"/>
  <c r="E31" i="3"/>
  <c r="F29" i="3"/>
  <c r="B19" i="3"/>
  <c r="F43" i="3"/>
  <c r="F50" i="3"/>
  <c r="C37" i="3"/>
  <c r="E48" i="3"/>
  <c r="E10" i="3"/>
  <c r="B9" i="3"/>
  <c r="E43" i="3"/>
  <c r="F41" i="3"/>
  <c r="B46" i="3"/>
  <c r="E15" i="3"/>
  <c r="F13" i="3"/>
  <c r="B23" i="3"/>
  <c r="B13" i="3"/>
  <c r="E49" i="3"/>
  <c r="B30" i="3"/>
  <c r="B31" i="3"/>
  <c r="E53" i="3"/>
  <c r="B51" i="3"/>
  <c r="E27" i="3"/>
  <c r="F25" i="3"/>
  <c r="C21" i="3"/>
  <c r="F35" i="3"/>
  <c r="F30" i="3"/>
  <c r="C20" i="3"/>
  <c r="F47" i="3"/>
  <c r="E38" i="3"/>
  <c r="E6" i="3"/>
  <c r="E8" i="3"/>
  <c r="E42" i="3"/>
  <c r="C36" i="3"/>
  <c r="F7" i="3"/>
  <c r="E14" i="3"/>
  <c r="C27" i="3"/>
  <c r="E47" i="3"/>
  <c r="F45" i="3"/>
  <c r="C23" i="3"/>
  <c r="E19" i="3"/>
  <c r="F17" i="3"/>
  <c r="B7" i="3"/>
  <c r="E23" i="3"/>
  <c r="F21" i="3"/>
  <c r="B47" i="3"/>
  <c r="F27" i="3"/>
  <c r="F10" i="3"/>
  <c r="C43" i="3"/>
  <c r="F39" i="3"/>
  <c r="E34" i="3"/>
  <c r="C38" i="3"/>
  <c r="E36" i="3"/>
  <c r="B22" i="3"/>
  <c r="C26" i="3"/>
  <c r="E40" i="3"/>
  <c r="C44" i="3"/>
  <c r="C12" i="3"/>
  <c r="E12" i="3"/>
  <c r="E46" i="3"/>
  <c r="B20" i="3"/>
  <c r="F11" i="3"/>
  <c r="E18" i="3"/>
  <c r="B26" i="3"/>
  <c r="E51" i="3"/>
  <c r="F49" i="3"/>
  <c r="B38" i="3"/>
  <c r="F19" i="3"/>
  <c r="F53" i="3"/>
  <c r="C18" i="3"/>
  <c r="F31" i="3"/>
  <c r="E30" i="3"/>
  <c r="B21" i="3"/>
  <c r="E32" i="3"/>
  <c r="C40" i="3"/>
  <c r="B29" i="3"/>
  <c r="F32" i="3"/>
  <c r="C34" i="3"/>
  <c r="C53" i="3"/>
  <c r="B8" i="3"/>
  <c r="E9" i="3"/>
  <c r="C8" i="3"/>
  <c r="C17" i="3"/>
  <c r="F16" i="3"/>
  <c r="B49" i="3"/>
  <c r="C48" i="3"/>
  <c r="F14" i="3"/>
  <c r="C14" i="3"/>
  <c r="C52" i="3"/>
  <c r="F46" i="3"/>
  <c r="F36" i="3"/>
  <c r="C19" i="3"/>
  <c r="B33" i="3"/>
  <c r="F8" i="3"/>
  <c r="B32" i="3"/>
  <c r="C29" i="3"/>
  <c r="E16" i="3"/>
  <c r="E50" i="3"/>
  <c r="C10" i="3"/>
  <c r="F15" i="3"/>
  <c r="E22" i="3"/>
  <c r="B43" i="3"/>
  <c r="F23" i="3"/>
  <c r="E26" i="3"/>
  <c r="C7" i="3"/>
  <c r="E28" i="3"/>
  <c r="E44" i="3"/>
  <c r="C51" i="3"/>
  <c r="F28" i="3"/>
  <c r="C22" i="3"/>
  <c r="B41" i="3"/>
  <c r="F42" i="3"/>
  <c r="B15" i="3"/>
  <c r="B44" i="3"/>
  <c r="E37" i="3"/>
  <c r="B24" i="3"/>
  <c r="F44" i="3"/>
  <c r="B35" i="3"/>
  <c r="C15" i="3"/>
  <c r="F20" i="3"/>
  <c r="C9" i="3"/>
  <c r="B27" i="3"/>
  <c r="E29" i="3"/>
  <c r="C45" i="3"/>
  <c r="B17" i="3"/>
  <c r="F51" i="3"/>
  <c r="C41" i="3"/>
  <c r="B42" i="3"/>
  <c r="F40" i="3"/>
  <c r="B40" i="3"/>
  <c r="B6" i="3"/>
  <c r="F12" i="3"/>
  <c r="B45" i="3"/>
  <c r="B50" i="3"/>
  <c r="E20" i="3"/>
  <c r="F22" i="3"/>
  <c r="C33" i="3"/>
  <c r="E24" i="3"/>
  <c r="F38" i="3"/>
  <c r="B39" i="3"/>
  <c r="F24" i="3"/>
  <c r="C13" i="3"/>
  <c r="C24" i="3"/>
  <c r="F26" i="3"/>
  <c r="B25" i="3"/>
  <c r="B37" i="3"/>
  <c r="E33" i="3"/>
  <c r="C49" i="3"/>
  <c r="B34" i="3"/>
  <c r="C28" i="3"/>
  <c r="C6" i="3"/>
  <c r="A6" i="3" s="1"/>
  <c r="D53" i="3" l="1"/>
  <c r="A53" i="3"/>
  <c r="M53" i="3" s="1"/>
  <c r="D26" i="3"/>
  <c r="A26" i="3"/>
  <c r="M26" i="3" s="1"/>
  <c r="D37" i="3"/>
  <c r="A37" i="3"/>
  <c r="M37" i="3" s="1"/>
  <c r="D30" i="3"/>
  <c r="A30" i="3"/>
  <c r="M30" i="3" s="1"/>
  <c r="D50" i="3"/>
  <c r="A50" i="3"/>
  <c r="M50" i="3" s="1"/>
  <c r="D29" i="3"/>
  <c r="A29" i="3"/>
  <c r="M29" i="3" s="1"/>
  <c r="D14" i="3"/>
  <c r="A14" i="3"/>
  <c r="M14" i="3" s="1"/>
  <c r="D6" i="3"/>
  <c r="M6" i="3"/>
  <c r="D24" i="3"/>
  <c r="A24" i="3"/>
  <c r="M24" i="3" s="1"/>
  <c r="D41" i="3"/>
  <c r="A41" i="3"/>
  <c r="M41" i="3" s="1"/>
  <c r="D15" i="3"/>
  <c r="A15" i="3"/>
  <c r="M15" i="3" s="1"/>
  <c r="D28" i="3"/>
  <c r="A28" i="3"/>
  <c r="M28" i="3" s="1"/>
  <c r="D13" i="3"/>
  <c r="A13" i="3"/>
  <c r="M13" i="3" s="1"/>
  <c r="D22" i="3"/>
  <c r="A22" i="3"/>
  <c r="M22" i="3" s="1"/>
  <c r="D48" i="3"/>
  <c r="A48" i="3"/>
  <c r="M48" i="3" s="1"/>
  <c r="D34" i="3"/>
  <c r="A34" i="3"/>
  <c r="M34" i="3" s="1"/>
  <c r="D18" i="3"/>
  <c r="A18" i="3"/>
  <c r="M18" i="3" s="1"/>
  <c r="D46" i="3"/>
  <c r="A46" i="3"/>
  <c r="M46" i="3" s="1"/>
  <c r="D49" i="3"/>
  <c r="A49" i="3"/>
  <c r="M49" i="3" s="1"/>
  <c r="D45" i="3"/>
  <c r="A45" i="3"/>
  <c r="M45" i="3" s="1"/>
  <c r="D51" i="3"/>
  <c r="A51" i="3"/>
  <c r="M51" i="3" s="1"/>
  <c r="D19" i="3"/>
  <c r="A19" i="3"/>
  <c r="M19" i="3" s="1"/>
  <c r="D38" i="3"/>
  <c r="A38" i="3"/>
  <c r="M38" i="3" s="1"/>
  <c r="D20" i="3"/>
  <c r="A20" i="3"/>
  <c r="M20" i="3" s="1"/>
  <c r="D11" i="3"/>
  <c r="A11" i="3"/>
  <c r="M11" i="3" s="1"/>
  <c r="D16" i="3"/>
  <c r="A16" i="3"/>
  <c r="M16" i="3" s="1"/>
  <c r="D39" i="3"/>
  <c r="A39" i="3"/>
  <c r="M39" i="3" s="1"/>
  <c r="D27" i="3"/>
  <c r="A27" i="3"/>
  <c r="M27" i="3" s="1"/>
  <c r="D17" i="3"/>
  <c r="A17" i="3"/>
  <c r="M17" i="3" s="1"/>
  <c r="D40" i="3"/>
  <c r="A40" i="3"/>
  <c r="M40" i="3" s="1"/>
  <c r="D42" i="3"/>
  <c r="A42" i="3"/>
  <c r="M42" i="3" s="1"/>
  <c r="D47" i="3"/>
  <c r="A47" i="3"/>
  <c r="M47" i="3" s="1"/>
  <c r="B4" i="3"/>
  <c r="C4" i="3" s="1"/>
  <c r="D10" i="3"/>
  <c r="A10" i="3"/>
  <c r="M10" i="3" s="1"/>
  <c r="D8" i="3"/>
  <c r="A8" i="3"/>
  <c r="M8" i="3" s="1"/>
  <c r="D12" i="3"/>
  <c r="A12" i="3"/>
  <c r="M12" i="3" s="1"/>
  <c r="D36" i="3"/>
  <c r="A36" i="3"/>
  <c r="M36" i="3" s="1"/>
  <c r="D31" i="3"/>
  <c r="A31" i="3"/>
  <c r="M31" i="3" s="1"/>
  <c r="D35" i="3"/>
  <c r="A35" i="3"/>
  <c r="M35" i="3" s="1"/>
  <c r="D33" i="3"/>
  <c r="A33" i="3"/>
  <c r="M33" i="3" s="1"/>
  <c r="D9" i="3"/>
  <c r="A9" i="3"/>
  <c r="M9" i="3" s="1"/>
  <c r="D7" i="3"/>
  <c r="A7" i="3"/>
  <c r="M7" i="3" s="1"/>
  <c r="D52" i="3"/>
  <c r="A52" i="3"/>
  <c r="M52" i="3" s="1"/>
  <c r="D44" i="3"/>
  <c r="A44" i="3"/>
  <c r="M44" i="3" s="1"/>
  <c r="D43" i="3"/>
  <c r="A43" i="3"/>
  <c r="M43" i="3" s="1"/>
  <c r="D21" i="3"/>
  <c r="A21" i="3"/>
  <c r="M21" i="3" s="1"/>
  <c r="D32" i="3"/>
  <c r="A32" i="3"/>
  <c r="M32" i="3" s="1"/>
  <c r="D25" i="3"/>
  <c r="A25" i="3"/>
  <c r="M25" i="3" s="1"/>
  <c r="D23" i="3"/>
  <c r="A23" i="3"/>
  <c r="M23" i="3" s="1"/>
  <c r="M4" i="3" l="1"/>
</calcChain>
</file>

<file path=xl/sharedStrings.xml><?xml version="1.0" encoding="utf-8"?>
<sst xmlns="http://schemas.openxmlformats.org/spreadsheetml/2006/main" count="11467" uniqueCount="1714">
  <si>
    <t>PURPOSE and OBJECTIVE:</t>
  </si>
  <si>
    <t xml:space="preserve">required for financial reporting is not readily obtainable in the statewide accounting platform, South </t>
  </si>
  <si>
    <t xml:space="preserve">Carolina Enterprise Information System (SCEIS).  The Comptroller General's Office gathers information </t>
  </si>
  <si>
    <t>regarding constraints on the use of revenue sources and resulting fund balance through this reporting package.</t>
  </si>
  <si>
    <t>INSTRUCTIONS FOR COMPLETION OF FORMS:</t>
  </si>
  <si>
    <t>3.20.1</t>
  </si>
  <si>
    <t>3.20.2</t>
  </si>
  <si>
    <t>Reviewer's Checklist</t>
  </si>
  <si>
    <t>3.20.3</t>
  </si>
  <si>
    <t>Business Area</t>
  </si>
  <si>
    <t xml:space="preserve">Date Last Review Step Was Completed:   </t>
  </si>
  <si>
    <t>(2)</t>
  </si>
  <si>
    <t>(3)</t>
  </si>
  <si>
    <t>Fund Balance Classification Reporting</t>
  </si>
  <si>
    <t xml:space="preserve"> </t>
  </si>
  <si>
    <t>Agency Name</t>
  </si>
  <si>
    <t>Preparer</t>
  </si>
  <si>
    <t>Date:</t>
  </si>
  <si>
    <t>Name:</t>
  </si>
  <si>
    <t>Title:</t>
  </si>
  <si>
    <t>Phone Number:</t>
  </si>
  <si>
    <t>Signature:</t>
  </si>
  <si>
    <t>Reviewer</t>
  </si>
  <si>
    <t xml:space="preserve">Signatures are an assertion of the accuracy and completeness of the information reported.  </t>
  </si>
  <si>
    <t>A010</t>
  </si>
  <si>
    <t>A050</t>
  </si>
  <si>
    <t>A150</t>
  </si>
  <si>
    <t>A170</t>
  </si>
  <si>
    <t>A200</t>
  </si>
  <si>
    <t>A850</t>
  </si>
  <si>
    <t>EDUCATION OVERSIGHT COMMITTEE</t>
  </si>
  <si>
    <t>B040</t>
  </si>
  <si>
    <t>JUDICIAL DEPARTMENT</t>
  </si>
  <si>
    <t>C050</t>
  </si>
  <si>
    <t>ADMINISTRATIVE LAW JUDGES</t>
  </si>
  <si>
    <t>D050</t>
  </si>
  <si>
    <t>D100</t>
  </si>
  <si>
    <t>D170</t>
  </si>
  <si>
    <t>D200</t>
  </si>
  <si>
    <t>D250</t>
  </si>
  <si>
    <t>INSPECTOR GENERAL</t>
  </si>
  <si>
    <t>D500</t>
  </si>
  <si>
    <t>E040</t>
  </si>
  <si>
    <t>E080</t>
  </si>
  <si>
    <t>E120</t>
  </si>
  <si>
    <t>E160</t>
  </si>
  <si>
    <t>E200</t>
  </si>
  <si>
    <t>E210</t>
  </si>
  <si>
    <t>E230</t>
  </si>
  <si>
    <t>E240</t>
  </si>
  <si>
    <t>E280</t>
  </si>
  <si>
    <t>ELECTION COMMISSION</t>
  </si>
  <si>
    <t>E500</t>
  </si>
  <si>
    <t>E550</t>
  </si>
  <si>
    <t>F270</t>
  </si>
  <si>
    <t>H030</t>
  </si>
  <si>
    <t>H060</t>
  </si>
  <si>
    <t>H590</t>
  </si>
  <si>
    <t>H630</t>
  </si>
  <si>
    <t>H670</t>
  </si>
  <si>
    <t>H710</t>
  </si>
  <si>
    <t>H730</t>
  </si>
  <si>
    <t>VOCATIONAL REHABILITATION</t>
  </si>
  <si>
    <t>H750</t>
  </si>
  <si>
    <t>H790</t>
  </si>
  <si>
    <t>H870</t>
  </si>
  <si>
    <t>STATE LIBRARY</t>
  </si>
  <si>
    <t>H910</t>
  </si>
  <si>
    <t>ARTS COMMISSION</t>
  </si>
  <si>
    <t>H950</t>
  </si>
  <si>
    <t>MUSEUM COMMISSION</t>
  </si>
  <si>
    <t>H960</t>
  </si>
  <si>
    <t>J020</t>
  </si>
  <si>
    <t>J040</t>
  </si>
  <si>
    <t>J120</t>
  </si>
  <si>
    <t>J160</t>
  </si>
  <si>
    <t>J200</t>
  </si>
  <si>
    <t>K050</t>
  </si>
  <si>
    <t>DEPARTMENT OF PUBLIC SAFETY</t>
  </si>
  <si>
    <t>L040</t>
  </si>
  <si>
    <t>L120</t>
  </si>
  <si>
    <t>L240</t>
  </si>
  <si>
    <t>L360</t>
  </si>
  <si>
    <t>L460</t>
  </si>
  <si>
    <t>N040</t>
  </si>
  <si>
    <t>N080</t>
  </si>
  <si>
    <t>N120</t>
  </si>
  <si>
    <t>N200</t>
  </si>
  <si>
    <t>P120</t>
  </si>
  <si>
    <t>FORESTRY COMMISSION</t>
  </si>
  <si>
    <t>P160</t>
  </si>
  <si>
    <t>P240</t>
  </si>
  <si>
    <t>P260</t>
  </si>
  <si>
    <t>SEA GRANT CONSORTIUM</t>
  </si>
  <si>
    <t>P280</t>
  </si>
  <si>
    <t>P320</t>
  </si>
  <si>
    <t>DEPARTMENT OF COMMERCE</t>
  </si>
  <si>
    <t>P400</t>
  </si>
  <si>
    <t>P450</t>
  </si>
  <si>
    <t>R040</t>
  </si>
  <si>
    <t>PUBLIC SERVICE COMMISSION</t>
  </si>
  <si>
    <t>R060</t>
  </si>
  <si>
    <t>OFFICE OF REGULATORY STAFF</t>
  </si>
  <si>
    <t>R080</t>
  </si>
  <si>
    <t>R200</t>
  </si>
  <si>
    <t>R230</t>
  </si>
  <si>
    <t>R280</t>
  </si>
  <si>
    <t>R360</t>
  </si>
  <si>
    <t>R400</t>
  </si>
  <si>
    <t>DEPARTMENT OF MOTOR VEHICLES</t>
  </si>
  <si>
    <t>R440</t>
  </si>
  <si>
    <t>R520</t>
  </si>
  <si>
    <t>STATE ETHICS COMMISSION</t>
  </si>
  <si>
    <t>R600</t>
  </si>
  <si>
    <t>S600</t>
  </si>
  <si>
    <t>PROCUREMENT REVIEW PANEL</t>
  </si>
  <si>
    <t>U300</t>
  </si>
  <si>
    <t>X440</t>
  </si>
  <si>
    <t>Your signature on this form certifies that the information provided on the reporting packages is complete and accurate to the best of your knowledge.</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</si>
  <si>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</si>
  <si>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</si>
  <si>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Signature Sheet</t>
  </si>
  <si>
    <t>Fund</t>
  </si>
  <si>
    <t>GAAP Individual Fund</t>
  </si>
  <si>
    <t>(4)</t>
  </si>
  <si>
    <t>(5)</t>
  </si>
  <si>
    <t>L060</t>
  </si>
  <si>
    <t>L080</t>
  </si>
  <si>
    <t>GENERAL FUND</t>
  </si>
  <si>
    <t>COMMUNITY HOUSING</t>
  </si>
  <si>
    <t>ACT PROGRAMS</t>
  </si>
  <si>
    <t>GENERAL FD - C/F</t>
  </si>
  <si>
    <t>UNCMPNSTD PNT CARE</t>
  </si>
  <si>
    <t xml:space="preserve"> GF DONATED ASSETS</t>
  </si>
  <si>
    <t>CIVIL CONTINGENT FD</t>
  </si>
  <si>
    <t>GENERAL TAX REVENUE</t>
  </si>
  <si>
    <t>INDIRECT COST REC</t>
  </si>
  <si>
    <t>GENERAL REVENUE</t>
  </si>
  <si>
    <t>MOTOR VEH. LIC. Rev</t>
  </si>
  <si>
    <t>SANTEE-COOPER GEN FD</t>
  </si>
  <si>
    <t>DUAL EMPLOYMENT</t>
  </si>
  <si>
    <t>LOCAL FUNDS</t>
  </si>
  <si>
    <t>PR LIABILITIES - SAP</t>
  </si>
  <si>
    <t>LOCAL</t>
  </si>
  <si>
    <t>OPERATING REVENUE</t>
  </si>
  <si>
    <t>REGIONS SERVICE FUND</t>
  </si>
  <si>
    <t>NURSERY &amp; TREE IMPR</t>
  </si>
  <si>
    <t>MCCORMICK COUNTY FD</t>
  </si>
  <si>
    <t>STATE FORESTS</t>
  </si>
  <si>
    <t>LAW ENFORCE FD TCKT</t>
  </si>
  <si>
    <t>CIVIL LITIGATION</t>
  </si>
  <si>
    <t>CLERK OF COURT</t>
  </si>
  <si>
    <t>IDC RETAINED</t>
  </si>
  <si>
    <t>TOBACCO SETTLEMENT</t>
  </si>
  <si>
    <t>COM CRIM LIT</t>
  </si>
  <si>
    <t>BONDSMAN FEES</t>
  </si>
  <si>
    <t>VICTIM SERVICE FUNDS</t>
  </si>
  <si>
    <t>EMERGENCY OPER FUNDS</t>
  </si>
  <si>
    <t>TOBACCO ENFORCEMENT</t>
  </si>
  <si>
    <t>BANKRUP FD-GEN CSEL</t>
  </si>
  <si>
    <t>CDBG PROG INC</t>
  </si>
  <si>
    <t>TRAFFIC ED PROG APP</t>
  </si>
  <si>
    <t>SALE OF RECYCLE MAT</t>
  </si>
  <si>
    <t>MISC REVENUES</t>
  </si>
  <si>
    <t>INSURANCE REIMBURSEM</t>
  </si>
  <si>
    <t>MISC REV CHILD PROJ</t>
  </si>
  <si>
    <t>OP REV-GRANTS EXT</t>
  </si>
  <si>
    <t>BOFI PROSECUTION FDS</t>
  </si>
  <si>
    <t>FEED ESTABLISH INSP</t>
  </si>
  <si>
    <t>SEED LICENSING</t>
  </si>
  <si>
    <t>GRAIN DEALERS GUAR</t>
  </si>
  <si>
    <t>PRIV SECTOR CALIB</t>
  </si>
  <si>
    <t>SANITATION INSPECT</t>
  </si>
  <si>
    <t>WHSE GUARANTY</t>
  </si>
  <si>
    <t>WEIGHTS AND MEASURES</t>
  </si>
  <si>
    <t>FOREIGN TRUST</t>
  </si>
  <si>
    <t>SPECIAL EVENTS</t>
  </si>
  <si>
    <t>PROD MKT ASSOC</t>
  </si>
  <si>
    <t>SC CERTIFIED</t>
  </si>
  <si>
    <t>OPERATING REV - LE</t>
  </si>
  <si>
    <t>OPERATING REV - SCW</t>
  </si>
  <si>
    <t>OPERATING REV - MRD</t>
  </si>
  <si>
    <t>OPERATING REV - WFF</t>
  </si>
  <si>
    <t>OPERATING REV - LWC</t>
  </si>
  <si>
    <t>OPER REV - INDIRECT</t>
  </si>
  <si>
    <t>OP REV - BAR EXAMS</t>
  </si>
  <si>
    <t>OP REV - COURT COSTS</t>
  </si>
  <si>
    <t>OP REV - MCAID FRAUD</t>
  </si>
  <si>
    <t>OP REV - YAW</t>
  </si>
  <si>
    <t>ICAC PROGRAMS</t>
  </si>
  <si>
    <t>OP REV-ETV BRBD LSE</t>
  </si>
  <si>
    <t>St Emer Comm - Res</t>
  </si>
  <si>
    <t>OPER REV-CDV TR PROG</t>
  </si>
  <si>
    <t>OP REV-CIV SETT CON</t>
  </si>
  <si>
    <t>TOB SETT LITIGATION</t>
  </si>
  <si>
    <t>MOX LITIGATION</t>
  </si>
  <si>
    <t>AGENCY SERVICE FUND</t>
  </si>
  <si>
    <t>APPELLATE COURT PROC</t>
  </si>
  <si>
    <t>INTERPRETER CERT</t>
  </si>
  <si>
    <t>TX ACCT FUNDING</t>
  </si>
  <si>
    <t>CT ACCT FUNDING</t>
  </si>
  <si>
    <t>OP REV - HR PR</t>
  </si>
  <si>
    <t>SPECIAL DEPOSITS</t>
  </si>
  <si>
    <t>SPEC SECURITIES DEP</t>
  </si>
  <si>
    <t>SEC INVEST REIMB</t>
  </si>
  <si>
    <t>ENSOR TRUST</t>
  </si>
  <si>
    <t>DONATIONS/VOL UNREST</t>
  </si>
  <si>
    <t>DONATION REST 1</t>
  </si>
  <si>
    <t>BULL ST CHRTBLE TRUS</t>
  </si>
  <si>
    <t>DMH PIEDMONT MHC</t>
  </si>
  <si>
    <t>DMH PEE DEE MHC</t>
  </si>
  <si>
    <t>BARJ YOUNG CRAFTMEN</t>
  </si>
  <si>
    <t>SPEC DEP-GRANTS EXT</t>
  </si>
  <si>
    <t>WIRELESS TOWER</t>
  </si>
  <si>
    <t>STR OF HOPE DEPOSITS</t>
  </si>
  <si>
    <t>LAWYR/JUDICL DSPLNRY</t>
  </si>
  <si>
    <t>Tob Stlmnt Auth Oper</t>
  </si>
  <si>
    <t>JUVENILE DETENT SVCS</t>
  </si>
  <si>
    <t>STATE RURAL INFRA FD</t>
  </si>
  <si>
    <t>ST RURAL INFRA ADM</t>
  </si>
  <si>
    <t>ST RURAL INFRA RES</t>
  </si>
  <si>
    <t>ST RURAL INFRA PROD</t>
  </si>
  <si>
    <t>TIMBER SALES</t>
  </si>
  <si>
    <t>CONTRACTS</t>
  </si>
  <si>
    <t>ADDL 2% ACCOMMOD TAX</t>
  </si>
  <si>
    <t>EXCESS DS--TRANS AGY</t>
  </si>
  <si>
    <t>AERIAL PHOTOGRAPHY P</t>
  </si>
  <si>
    <t>JUDICIAL COMMITMENTS</t>
  </si>
  <si>
    <t>FEDERAL-INTEREST</t>
  </si>
  <si>
    <t>CIRC CRT-FILING FEE</t>
  </si>
  <si>
    <t>DONATIONS</t>
  </si>
  <si>
    <t>DONATIONS-CRRMM MEMB</t>
  </si>
  <si>
    <t>BEQUESTS</t>
  </si>
  <si>
    <t>TRUST FD FOR TAX REL</t>
  </si>
  <si>
    <t>FINE 40-1-180 FIRE</t>
  </si>
  <si>
    <t>BLATT BLDG RENT</t>
  </si>
  <si>
    <t>PATIENTS FEES</t>
  </si>
  <si>
    <t>AGING COMM DEV FD</t>
  </si>
  <si>
    <t>CONSORTIUM CONT EMP</t>
  </si>
  <si>
    <t>POLA REVENUE</t>
  </si>
  <si>
    <t>BINGO REVENUE-ADMIN</t>
  </si>
  <si>
    <t>BOND ESTREATMENT</t>
  </si>
  <si>
    <t>BARNWELL OP SHORT</t>
  </si>
  <si>
    <t>VICTIM'S COMP FUND</t>
  </si>
  <si>
    <t>CONSUMER AWARENESS</t>
  </si>
  <si>
    <t>MAINT REP REN-NONCAP</t>
  </si>
  <si>
    <t>MAINT REP OTHER ENTI</t>
  </si>
  <si>
    <t>MAINT &amp; REP-CONT PRJ</t>
  </si>
  <si>
    <t>CVO SPECIAL REVENUE</t>
  </si>
  <si>
    <t>IT EQUIP COLLECT FEE</t>
  </si>
  <si>
    <t>LIVE/GRAD/INSPECT</t>
  </si>
  <si>
    <t>EMERG MGMT ASST COMP</t>
  </si>
  <si>
    <t>STATE AVIATION FUND</t>
  </si>
  <si>
    <t>TAX EDUCATION PROG</t>
  </si>
  <si>
    <t>ESCROW FUNDS</t>
  </si>
  <si>
    <t>FLEXIBILITY FUND</t>
  </si>
  <si>
    <t>EDUC &amp; RESEARCH FD</t>
  </si>
  <si>
    <t>UNIT MAINTENANCE FD</t>
  </si>
  <si>
    <t>ETHICS COMM REV</t>
  </si>
  <si>
    <t>ELECTION LIST SALES</t>
  </si>
  <si>
    <t>EARNED FUND</t>
  </si>
  <si>
    <t>HEALTH SYS &amp;PLANNING</t>
  </si>
  <si>
    <t>EXPERT WITNESS EXP</t>
  </si>
  <si>
    <t>MEDICAID RESERVE FD</t>
  </si>
  <si>
    <t>MED RECOUP &amp; DISALLW</t>
  </si>
  <si>
    <t>ADMISSION TAX</t>
  </si>
  <si>
    <t>ADM TAX ADMIN</t>
  </si>
  <si>
    <t>MOTOR CAR-OTH OP REV</t>
  </si>
  <si>
    <t>31A90000</t>
  </si>
  <si>
    <t>11% AL MIN BOTTLE TX</t>
  </si>
  <si>
    <t>31C40000</t>
  </si>
  <si>
    <t>FINE 40-1-180 ACT BD</t>
  </si>
  <si>
    <t>31C70000</t>
  </si>
  <si>
    <t>CHILD'S EMER SHT FD</t>
  </si>
  <si>
    <t>31L30000</t>
  </si>
  <si>
    <t>LITIGATION REC ACCT</t>
  </si>
  <si>
    <t>31S20000</t>
  </si>
  <si>
    <t>ARRA-MEDICAID ASSIST</t>
  </si>
  <si>
    <t>ENTER ZONE ACT 1995</t>
  </si>
  <si>
    <t>FIXED NUCLEAR FAC</t>
  </si>
  <si>
    <t>EXPORT TRADE SHOW FD</t>
  </si>
  <si>
    <t>SECURITY BD-SALE&amp;INC</t>
  </si>
  <si>
    <t>WARRANT REVOLVING FD</t>
  </si>
  <si>
    <t>DMV OPERATING</t>
  </si>
  <si>
    <t>SUPER FURLOUGH REV</t>
  </si>
  <si>
    <t>CHILD SUPPORT INC</t>
  </si>
  <si>
    <t>DACOR-ADMIN FEE</t>
  </si>
  <si>
    <t>JUDICIAL DEVELOPMENT</t>
  </si>
  <si>
    <t>SPECIAL PROGRAMS</t>
  </si>
  <si>
    <t>SAVANNAH HBR STLMNT</t>
  </si>
  <si>
    <t>WATER RECREATION RES</t>
  </si>
  <si>
    <t>WATER REC RES FD-LE</t>
  </si>
  <si>
    <t>WATER REC RES FD - E</t>
  </si>
  <si>
    <t>WATER REC RES FD - A</t>
  </si>
  <si>
    <t>WATER REC RES FD-CTY</t>
  </si>
  <si>
    <t>CHILD SUPPORT OPER</t>
  </si>
  <si>
    <t>PUBLIC WEIGH MASTER</t>
  </si>
  <si>
    <t>SOYBEAN BD REV</t>
  </si>
  <si>
    <t>PORK BOARD</t>
  </si>
  <si>
    <t>COTTON BOARD</t>
  </si>
  <si>
    <t>PEANUT BOARD</t>
  </si>
  <si>
    <t>WATERMELON BD</t>
  </si>
  <si>
    <t>TOBACCO BOARD</t>
  </si>
  <si>
    <t>CATTLE/BEEF COUNCIL</t>
  </si>
  <si>
    <t>BEEF COUNCIL INSTATE</t>
  </si>
  <si>
    <t>32B50000</t>
  </si>
  <si>
    <t>FINE 40-1-180 ENV BD</t>
  </si>
  <si>
    <t>ARRA-ECONOMIC OPP</t>
  </si>
  <si>
    <t>PEACH COUNCIL</t>
  </si>
  <si>
    <t>BASIC SUPPORT MATCH</t>
  </si>
  <si>
    <t>BASIC SUP MATCH-DJJ</t>
  </si>
  <si>
    <t>BAS SUP MATCH-CTY RV</t>
  </si>
  <si>
    <t>BAS SUP MCH-SCH DIST</t>
  </si>
  <si>
    <t>K-12 SCHOOL TECH</t>
  </si>
  <si>
    <t>DPS BUILDING FUND-HP</t>
  </si>
  <si>
    <t>DPS BUILDING FUND-AD</t>
  </si>
  <si>
    <t>LOCAL OPT SUP REV FD</t>
  </si>
  <si>
    <t>DDS AGREE SC RET SYS</t>
  </si>
  <si>
    <t>DDS AGREE-DHHS</t>
  </si>
  <si>
    <t>BAS SUPP GR PROG INC</t>
  </si>
  <si>
    <t>INTERNAT FUEL TX AGR</t>
  </si>
  <si>
    <t>FINE 40-1-180 RES BD</t>
  </si>
  <si>
    <t>CASE MGMT TECH SUPP</t>
  </si>
  <si>
    <t>MEDICAID FRAUD SET</t>
  </si>
  <si>
    <t>MED FRD SET PROG INC</t>
  </si>
  <si>
    <t>HALL OF FAME</t>
  </si>
  <si>
    <t>CJA COURT FINES</t>
  </si>
  <si>
    <t>LABORATORY RENT</t>
  </si>
  <si>
    <t>WORKSHOP OPER CNTR</t>
  </si>
  <si>
    <t>MARKET BULLETIN</t>
  </si>
  <si>
    <t>IPP NOTE PROCEEDS</t>
  </si>
  <si>
    <t>VACATION GUIDE MAIL</t>
  </si>
  <si>
    <t>FINE 40-1-180 ARC BD</t>
  </si>
  <si>
    <t>EDUC LAWSUIT-SEN</t>
  </si>
  <si>
    <t>FEED LABEL</t>
  </si>
  <si>
    <t>33D70000</t>
  </si>
  <si>
    <t>DUI ALC/DRUG FINE</t>
  </si>
  <si>
    <t>33K30000</t>
  </si>
  <si>
    <t>CONSORTIUM CONT - OT</t>
  </si>
  <si>
    <t>SPECIAL OPERATING</t>
  </si>
  <si>
    <t>Spcl Op Flexibility</t>
  </si>
  <si>
    <t>CONC OPER BENE ACC</t>
  </si>
  <si>
    <t>DUKE ENDOWMENT</t>
  </si>
  <si>
    <t>RESIDENTIAL CTR REV</t>
  </si>
  <si>
    <t>ST AGY-MAID ALLOC</t>
  </si>
  <si>
    <t>SPECIAL GRANTS</t>
  </si>
  <si>
    <t>SNAP BONUS</t>
  </si>
  <si>
    <t>SNAP E&amp;T MONITOR FEE</t>
  </si>
  <si>
    <t>SPECIAL GRANTS-LOCAL</t>
  </si>
  <si>
    <t>TEMP EMER FD ASST</t>
  </si>
  <si>
    <t>PRIVATE-SPECIAL GR</t>
  </si>
  <si>
    <t>IDEC ADMIN FUNDS</t>
  </si>
  <si>
    <t>CHILD CARE FUND</t>
  </si>
  <si>
    <t>CASEY FOUNDATION</t>
  </si>
  <si>
    <t>LOCAL &amp; SPECIAL PROJ</t>
  </si>
  <si>
    <t>HURR DAMA MIT PROG</t>
  </si>
  <si>
    <t>CJA $5 SURCHARGE</t>
  </si>
  <si>
    <t>MOTOR CARRIER TX&amp;FEE</t>
  </si>
  <si>
    <t>SPECIAL CONTRIBUTION</t>
  </si>
  <si>
    <t>SEX OFFENDER MONITOR</t>
  </si>
  <si>
    <t>OPERATION OF CLINICS</t>
  </si>
  <si>
    <t>CLINIC OPS-CTY APPR</t>
  </si>
  <si>
    <t>MCO OPERATIONS</t>
  </si>
  <si>
    <t>DRUG ADDICTS TRT&amp;REH</t>
  </si>
  <si>
    <t>CF CASH-CT ORD-HP-ST</t>
  </si>
  <si>
    <t>CF CASH-CT ORD-HP-FD</t>
  </si>
  <si>
    <t>CF CASH-CT ORD-STP-S</t>
  </si>
  <si>
    <t>CF CASH-CT ORD-STP-F</t>
  </si>
  <si>
    <t>CF CASH-EQ SHARE DOJ</t>
  </si>
  <si>
    <t>CF CASH EVID HOLD</t>
  </si>
  <si>
    <t>CF CASH LE SURCHG</t>
  </si>
  <si>
    <t>CF CASH -STATE FDS</t>
  </si>
  <si>
    <t>CF CASH - EQ TREAS</t>
  </si>
  <si>
    <t>WORK ACTIVITIES</t>
  </si>
  <si>
    <t>SPECIAL FUNDS</t>
  </si>
  <si>
    <t>JR. ROTC</t>
  </si>
  <si>
    <t>DHEC SPEC FUNDS</t>
  </si>
  <si>
    <t>SPECIAL FD GRT EXT</t>
  </si>
  <si>
    <t>SPEC FD INC TX REF</t>
  </si>
  <si>
    <t>PUBLIC HEALTH FUND</t>
  </si>
  <si>
    <t>COUNTY MEDICAID</t>
  </si>
  <si>
    <t>MEDICAID CPE</t>
  </si>
  <si>
    <t>CONT OF CARE PX FEE</t>
  </si>
  <si>
    <t>SC VET'S MONUMENT</t>
  </si>
  <si>
    <t>FUND TO SAVE HUNLEY</t>
  </si>
  <si>
    <t>LITIGATION COST SHRE</t>
  </si>
  <si>
    <t>SURGICAL MESH LITIG</t>
  </si>
  <si>
    <t>34E40000</t>
  </si>
  <si>
    <t>INCREASED ENFORCE</t>
  </si>
  <si>
    <t>34L60000</t>
  </si>
  <si>
    <t>NON-CASH CPES</t>
  </si>
  <si>
    <t>34L80000</t>
  </si>
  <si>
    <t>IGNITION INTERLOCK</t>
  </si>
  <si>
    <t>PROJECT FAIR</t>
  </si>
  <si>
    <t>LOCAL OPER REV</t>
  </si>
  <si>
    <t>FORFEITURE FINANCIAL</t>
  </si>
  <si>
    <t>PUBLIC BROADCAST GRT</t>
  </si>
  <si>
    <t>GRANTS-NONFEDERAL</t>
  </si>
  <si>
    <t>COOP AGMT - INSPECTS</t>
  </si>
  <si>
    <t>GRTS FR STATE AGYS</t>
  </si>
  <si>
    <t>JAG GRANTS</t>
  </si>
  <si>
    <t>INVENTORY REVOLVING</t>
  </si>
  <si>
    <t>PHAR INV REV FUND</t>
  </si>
  <si>
    <t>SCHOOL BUILDING AID</t>
  </si>
  <si>
    <t>SDE COMPUTER LEASING</t>
  </si>
  <si>
    <t>DUI-IN-CAR VIDEO CAM</t>
  </si>
  <si>
    <t>EDUCATION FDS FM DOE</t>
  </si>
  <si>
    <t>EDUCATION FIN ACT CF</t>
  </si>
  <si>
    <t>EFA-EEDA CAREER SPEC</t>
  </si>
  <si>
    <t>EFA - FORM ASSESS</t>
  </si>
  <si>
    <t>3126 SCIENCE KIT REF</t>
  </si>
  <si>
    <t>ED FIN ACT</t>
  </si>
  <si>
    <t>CA BD-SOLID WAST (EX</t>
  </si>
  <si>
    <t>FINE40-15-50 DENT BD</t>
  </si>
  <si>
    <t>BOND OCRM EMER ORDER</t>
  </si>
  <si>
    <t>CLINIC PASTORAL EDUC</t>
  </si>
  <si>
    <t>SIZE &amp; WT REVIT PGM</t>
  </si>
  <si>
    <t>UNINS MOTOR FEE&amp;FINE</t>
  </si>
  <si>
    <t>35B40000</t>
  </si>
  <si>
    <t>MEDICAID SPONS WORK</t>
  </si>
  <si>
    <t>35C60000</t>
  </si>
  <si>
    <t>PLATE REPLACEMENT FE</t>
  </si>
  <si>
    <t>35C80000</t>
  </si>
  <si>
    <t>MANSION OPERATING FD</t>
  </si>
  <si>
    <t>35E50000</t>
  </si>
  <si>
    <t>MIL FAM REL FD-HOUS</t>
  </si>
  <si>
    <t>35J60000</t>
  </si>
  <si>
    <t>SEED SAMPLES</t>
  </si>
  <si>
    <t>NATIONAL FOREST FUND</t>
  </si>
  <si>
    <t>SC BUS ONE STOP PROJ</t>
  </si>
  <si>
    <t>ESA CONTINGENCY FUND</t>
  </si>
  <si>
    <t>ESCHEATED ESTATES</t>
  </si>
  <si>
    <t>ABC-SECURITY DEPOSIT</t>
  </si>
  <si>
    <t>REVOLVING FUND</t>
  </si>
  <si>
    <t>RECYCLING PROGRAM</t>
  </si>
  <si>
    <t>PROD STD RURAL INFRA</t>
  </si>
  <si>
    <t>CHILD SUPP INTER PGM</t>
  </si>
  <si>
    <t>CAP RES FD OPER</t>
  </si>
  <si>
    <t>CAP RES FD OPER EF</t>
  </si>
  <si>
    <t>VETERAN CEMETERY</t>
  </si>
  <si>
    <t>TRNSP NTWK CMPY PASS</t>
  </si>
  <si>
    <t>CLOSING FUND</t>
  </si>
  <si>
    <t>CONTINGENCY RESERVE</t>
  </si>
  <si>
    <t>FINE 40-1-180 VET BD</t>
  </si>
  <si>
    <t>FINES - AUCTIONEERS</t>
  </si>
  <si>
    <t>FINES 40-1-180 SOCL</t>
  </si>
  <si>
    <t>FY10 PROV 90.20</t>
  </si>
  <si>
    <t>36B50000</t>
  </si>
  <si>
    <t>CAPTIVE INS REG</t>
  </si>
  <si>
    <t>36H60000</t>
  </si>
  <si>
    <t>HLTH CARE ANNUAL MOE</t>
  </si>
  <si>
    <t>36K97000</t>
  </si>
  <si>
    <t>COMP RELICENSE AGREE</t>
  </si>
  <si>
    <t>CRA-CATAWBA WATEREE</t>
  </si>
  <si>
    <t>MOT PIC INC-ADM TX</t>
  </si>
  <si>
    <t>MOTION PIC INCEN ACT</t>
  </si>
  <si>
    <t>FINE 40-1-180 OT</t>
  </si>
  <si>
    <t>FINE40-1-180 PRO CSL</t>
  </si>
  <si>
    <t>COURT AUDITS REV</t>
  </si>
  <si>
    <t>ECON OPP PROJ SHARE</t>
  </si>
  <si>
    <t>REPACKING PROJECT FD</t>
  </si>
  <si>
    <t>REPACKING FD - WEBA</t>
  </si>
  <si>
    <t>REPACKING FD - WJPM</t>
  </si>
  <si>
    <t>REPACKING FD - WNEH</t>
  </si>
  <si>
    <t>REPACKING FD - WNSC</t>
  </si>
  <si>
    <t>REPACKING FD - WRJA</t>
  </si>
  <si>
    <t>REPACKING FD - WRLK</t>
  </si>
  <si>
    <t>REPACKING FD - WJWJ</t>
  </si>
  <si>
    <t>REPACKING FD - WHMC</t>
  </si>
  <si>
    <t>REPACKING FD - WITV</t>
  </si>
  <si>
    <t>REPACKING FD - WNTV</t>
  </si>
  <si>
    <t>FINE NUR BD - UNBDGT</t>
  </si>
  <si>
    <t>FINE40-47-200BD MD</t>
  </si>
  <si>
    <t>VAC TIME SHAR REC</t>
  </si>
  <si>
    <t>MAGISTRATE CRT FEE</t>
  </si>
  <si>
    <t>FINE40-43-260 BD-PHR</t>
  </si>
  <si>
    <t>CONT LIC BD 40-1-180</t>
  </si>
  <si>
    <t>PAT CARE&amp;MAINT REV</t>
  </si>
  <si>
    <t>CHIRO BD 40-1-180</t>
  </si>
  <si>
    <t>FN40-21-350 BD PE&amp;LS</t>
  </si>
  <si>
    <t>PARKING FEES</t>
  </si>
  <si>
    <t>DRY FACIL RES TRT FD</t>
  </si>
  <si>
    <t>DRY FACIL RES EXT</t>
  </si>
  <si>
    <t>FINE 40-1-180 FUN BD</t>
  </si>
  <si>
    <t>INSURANCE REIMB</t>
  </si>
  <si>
    <t>INSTITUTIONAL REV</t>
  </si>
  <si>
    <t>NON-RECURRING REV</t>
  </si>
  <si>
    <t>VETERANS ADMIN</t>
  </si>
  <si>
    <t>FOSTER CARE MEDICAID</t>
  </si>
  <si>
    <t>FNE40-1-180LNG-PTH</t>
  </si>
  <si>
    <t>MEDICAID ASST PAY</t>
  </si>
  <si>
    <t>DISPRO MEDICAID</t>
  </si>
  <si>
    <t>NON-RECUR MEDICAID</t>
  </si>
  <si>
    <t>MEDICAID CASH MATCH</t>
  </si>
  <si>
    <t>MEDICAID NONREC OTH</t>
  </si>
  <si>
    <t>MEDICAID (GRT EXT)</t>
  </si>
  <si>
    <t>PAYING PATIENT ACCT</t>
  </si>
  <si>
    <t>GAL OPERATING REV</t>
  </si>
  <si>
    <t>GAL TIT 4E TRAIN CON</t>
  </si>
  <si>
    <t>FINE40-45-210 PT BD</t>
  </si>
  <si>
    <t>37C20000</t>
  </si>
  <si>
    <t>SALE OF REAL PROP</t>
  </si>
  <si>
    <t>37D60000</t>
  </si>
  <si>
    <t>HOMELESS PETS</t>
  </si>
  <si>
    <t>37G70000</t>
  </si>
  <si>
    <t>PURC CARD INC REB</t>
  </si>
  <si>
    <t>37J50000</t>
  </si>
  <si>
    <t>MARKET CENTER OPER</t>
  </si>
  <si>
    <t>37J60000</t>
  </si>
  <si>
    <t>JT CHILD COMM</t>
  </si>
  <si>
    <t>37J90000</t>
  </si>
  <si>
    <t>ALTERNATIVE EDUC</t>
  </si>
  <si>
    <t>37K10000</t>
  </si>
  <si>
    <t>CELL PHONE INTER</t>
  </si>
  <si>
    <t>37K20000</t>
  </si>
  <si>
    <t>MED ASST AUD PROG</t>
  </si>
  <si>
    <t>BOAT TITLING/REG FD</t>
  </si>
  <si>
    <t>BOAT TITLE/REG-DREWS</t>
  </si>
  <si>
    <t>BOAT TITLE/REG-ADMIN</t>
  </si>
  <si>
    <t>BOAT TITLE/REG-CASUA</t>
  </si>
  <si>
    <t>BOAT TITLE/REG-LE IN</t>
  </si>
  <si>
    <t>MISCELLANEOUS REV</t>
  </si>
  <si>
    <t>MISC REV-HI PATROL</t>
  </si>
  <si>
    <t>MISC REV-ADMIN</t>
  </si>
  <si>
    <t>MISC REV-FOIA</t>
  </si>
  <si>
    <t>MISC REV-STP</t>
  </si>
  <si>
    <t>MISC REV-BPS</t>
  </si>
  <si>
    <t>SAFETY &amp; GRANTS</t>
  </si>
  <si>
    <t>MISC. REV-RTN CHECK</t>
  </si>
  <si>
    <t>NURS HOME BD LOCATOR</t>
  </si>
  <si>
    <t>VIOLATIONS OF SCCPC</t>
  </si>
  <si>
    <t>DOR DATA WAREHOUSE</t>
  </si>
  <si>
    <t>FINE 40-1-180 BAR BD</t>
  </si>
  <si>
    <t>SC FIRST IN GOLF</t>
  </si>
  <si>
    <t>DRIVING UNDER SUSP</t>
  </si>
  <si>
    <t>ENVIRON EMER FD</t>
  </si>
  <si>
    <t>FINE 40-1-180 ATH BD</t>
  </si>
  <si>
    <t>FINE40-1-180 MSG THR</t>
  </si>
  <si>
    <t>PETROLEUM INSPECT</t>
  </si>
  <si>
    <t>LCL EFFORT SCHL DIST</t>
  </si>
  <si>
    <t>LOCAL OPTION SALE TX</t>
  </si>
  <si>
    <t>PENALTIES FINES</t>
  </si>
  <si>
    <t>SCDEW INTEGRITY FND</t>
  </si>
  <si>
    <t>MONEY FOLLOWS PER</t>
  </si>
  <si>
    <t>SCEIS AGY SET ASIDE</t>
  </si>
  <si>
    <t>CHARITABLE ORGAN</t>
  </si>
  <si>
    <t>SECURITIES FINES</t>
  </si>
  <si>
    <t>PROJECT FAIR ADMIN</t>
  </si>
  <si>
    <t>PERF BD - MANCHESTER</t>
  </si>
  <si>
    <t>SOLID WTE MGMT TRST</t>
  </si>
  <si>
    <t>SOCIAL SECURITY CONT</t>
  </si>
  <si>
    <t>HUMAN AFFAIRS</t>
  </si>
  <si>
    <t>CLAIMS RES-UNCL PROP</t>
  </si>
  <si>
    <t>TRAFFIC REC DATA REV</t>
  </si>
  <si>
    <t>STUD WORK TRAIN PGM</t>
  </si>
  <si>
    <t>FINE 40-1-180 OPT BD</t>
  </si>
  <si>
    <t>FINE 40-1-180 CEM BD</t>
  </si>
  <si>
    <t>FINE 40-1-180 LTC</t>
  </si>
  <si>
    <t>38B20000</t>
  </si>
  <si>
    <t>FINES 40-1-180 RE</t>
  </si>
  <si>
    <t>38B60000</t>
  </si>
  <si>
    <t>HP FEES,FINE&amp;ASSESSM</t>
  </si>
  <si>
    <t>38B80000</t>
  </si>
  <si>
    <t>HP FINES WORK ZONE</t>
  </si>
  <si>
    <t>38F20000</t>
  </si>
  <si>
    <t>SALE OF PROP-PROV</t>
  </si>
  <si>
    <t>38J10000</t>
  </si>
  <si>
    <t>PHILLIPS MARKET CTR</t>
  </si>
  <si>
    <t>38J30000</t>
  </si>
  <si>
    <t>UNIV SERVICE ALLOC</t>
  </si>
  <si>
    <t>38K80000</t>
  </si>
  <si>
    <t>RECOVERY AUDITS</t>
  </si>
  <si>
    <t>CRT FINE-DETENT CEN</t>
  </si>
  <si>
    <t>DED CRT FINE 14-1-21</t>
  </si>
  <si>
    <t>MAP SALES</t>
  </si>
  <si>
    <t>DRUG FORFEITURES</t>
  </si>
  <si>
    <t>FINE40-1-180COSMO BD</t>
  </si>
  <si>
    <t>ESC-CONF 44-53-588</t>
  </si>
  <si>
    <t>OMNIBUS CRIM ACT1985</t>
  </si>
  <si>
    <t>SALE OF ASSETS</t>
  </si>
  <si>
    <t>SALE OF ASSET-HI PAT</t>
  </si>
  <si>
    <t>SALE OF ASSETS-ADMIN</t>
  </si>
  <si>
    <t>SALE OF ASSETS-STP</t>
  </si>
  <si>
    <t>SALE OF ASSETS-BPS</t>
  </si>
  <si>
    <t>FARM PROCEEDS</t>
  </si>
  <si>
    <t>HORTICULTURE SPEC FD</t>
  </si>
  <si>
    <t>PALM PRIDE HORTI PRG</t>
  </si>
  <si>
    <t>SALE OF MEALS</t>
  </si>
  <si>
    <t>INSURANCE FRAUD</t>
  </si>
  <si>
    <t>VIC RESTITUTION PRO</t>
  </si>
  <si>
    <t>VIC RESTIT PRG EXT</t>
  </si>
  <si>
    <t>VIC ASSIST 24-3-40</t>
  </si>
  <si>
    <t>COOP AGREE INTER-AGY</t>
  </si>
  <si>
    <t>GIFT SHOP REV FD</t>
  </si>
  <si>
    <t>SUPERB PREPAY DEDCT</t>
  </si>
  <si>
    <t>FOREST RENEWAL FUND</t>
  </si>
  <si>
    <t>INMATE WELFARE FUND</t>
  </si>
  <si>
    <t>Camp Burnt Gin</t>
  </si>
  <si>
    <t>39B17001</t>
  </si>
  <si>
    <t>STARMET TRUST EXT</t>
  </si>
  <si>
    <t>39B80000</t>
  </si>
  <si>
    <t>SPORTS DEV OFFICE FD</t>
  </si>
  <si>
    <t>39C70000</t>
  </si>
  <si>
    <t>LAW ENFORCEMENT SURC</t>
  </si>
  <si>
    <t>39E80000</t>
  </si>
  <si>
    <t>FINES 40-1-180 APPR</t>
  </si>
  <si>
    <t>39E90000</t>
  </si>
  <si>
    <t>GAAP FUND DEFICIT</t>
  </si>
  <si>
    <t>39H20000</t>
  </si>
  <si>
    <t>FY10 INC ENFORCE COL</t>
  </si>
  <si>
    <t>DEF MAINT-PROJ</t>
  </si>
  <si>
    <t>NURSE HOME CNSTR GRT</t>
  </si>
  <si>
    <t>HOMESTEAD EXEMPT FD</t>
  </si>
  <si>
    <t>DISASTER TRUST FUND</t>
  </si>
  <si>
    <t>FINANCIAL LIT TRST</t>
  </si>
  <si>
    <t>STRATEGIC HIWAY PROG</t>
  </si>
  <si>
    <t>STRA HIWAY PROG ADMI</t>
  </si>
  <si>
    <t>TOBACCO SETTLEMENTS</t>
  </si>
  <si>
    <t>YAWKEY WILDLIFE OPER</t>
  </si>
  <si>
    <t>YAWKEY WILDLFE TRUST</t>
  </si>
  <si>
    <t>PRT DEVELOPMENT FUND</t>
  </si>
  <si>
    <t>DUAL PTY RELAY</t>
  </si>
  <si>
    <t>ORDINARY SINKING FD</t>
  </si>
  <si>
    <t>GRAIN DEALERS</t>
  </si>
  <si>
    <t>SAFETY MAINT FUND</t>
  </si>
  <si>
    <t>NURSING HOME SANC</t>
  </si>
  <si>
    <t>AQUATIC PLANT MGMT T</t>
  </si>
  <si>
    <t>41C50000</t>
  </si>
  <si>
    <t>UNINSUR ENFORC-DMV</t>
  </si>
  <si>
    <t>41F38000</t>
  </si>
  <si>
    <t>GO ECON DEV 15A PROC</t>
  </si>
  <si>
    <t>41G20000</t>
  </si>
  <si>
    <t>PROP OWN CEDAR CREEK</t>
  </si>
  <si>
    <t>41G20001</t>
  </si>
  <si>
    <t>PROP OWN TERRAPIN PT</t>
  </si>
  <si>
    <t>41G70001</t>
  </si>
  <si>
    <t>EXP REV WATER SEWER</t>
  </si>
  <si>
    <t>41G70002</t>
  </si>
  <si>
    <t>EXP REV EQC WASTE WA</t>
  </si>
  <si>
    <t>41G70003</t>
  </si>
  <si>
    <t>EXP REV STORMWATER</t>
  </si>
  <si>
    <t>41G70005</t>
  </si>
  <si>
    <t>EXP REV AIR</t>
  </si>
  <si>
    <t>41J20000</t>
  </si>
  <si>
    <t>JAG V FUNDS</t>
  </si>
  <si>
    <t>41N90000</t>
  </si>
  <si>
    <t>SFAA/DMH LES 17 DS</t>
  </si>
  <si>
    <t>HHS-HEALTH TRST EARN</t>
  </si>
  <si>
    <t>GIFTS &amp; ENDOW TRST</t>
  </si>
  <si>
    <t>42C30000</t>
  </si>
  <si>
    <t>CONSERVATION BANK OP</t>
  </si>
  <si>
    <t>42C40000</t>
  </si>
  <si>
    <t>KELLETT SITE FUND</t>
  </si>
  <si>
    <t>42C50000</t>
  </si>
  <si>
    <t>TAYLOR TRUST AGREE</t>
  </si>
  <si>
    <t>42F48000</t>
  </si>
  <si>
    <t>DIST PRC DEF MNT- CP</t>
  </si>
  <si>
    <t>42G30000</t>
  </si>
  <si>
    <t>NS HOA INT REV-RESTR</t>
  </si>
  <si>
    <t>42H88000</t>
  </si>
  <si>
    <t>AG COMM-321 LEX ASSC</t>
  </si>
  <si>
    <t>42M78000</t>
  </si>
  <si>
    <t>GO RUI BDS 16A PROC</t>
  </si>
  <si>
    <t>TALL PINES SUBDIVISN</t>
  </si>
  <si>
    <t>LAKEWALK TINY HOME</t>
  </si>
  <si>
    <t>WHSE RECEIPTS</t>
  </si>
  <si>
    <t>DEF IND-CIVIL ACTION</t>
  </si>
  <si>
    <t>INDIGENT DEF</t>
  </si>
  <si>
    <t>UNINSUR MOTOR-ADM</t>
  </si>
  <si>
    <t>SC INFRASTRUCTURE LN</t>
  </si>
  <si>
    <t>CNF CS 44-53-520 EXT</t>
  </si>
  <si>
    <t>GRAIN PROD.</t>
  </si>
  <si>
    <t>NONGAME WILDLIFE &amp; N</t>
  </si>
  <si>
    <t>NONGAME WLDLFE-BIRDS</t>
  </si>
  <si>
    <t>BURWELL TRUST</t>
  </si>
  <si>
    <t>BURWELL TRUST-INCOME</t>
  </si>
  <si>
    <t>WBTS HERITAGE PRE TR</t>
  </si>
  <si>
    <t>GRADY OLIVER TRUST</t>
  </si>
  <si>
    <t>MITIGATION TRUST FUN</t>
  </si>
  <si>
    <t>MITIGATION TF-BROAD</t>
  </si>
  <si>
    <t>MITIGATION TF-REEDY</t>
  </si>
  <si>
    <t>MITIGATION TF-SAV RI</t>
  </si>
  <si>
    <t>MITIGATION TF-BUZZ</t>
  </si>
  <si>
    <t>MITIGATION TF-ST STE</t>
  </si>
  <si>
    <t>MITIGATION TF-STAR E</t>
  </si>
  <si>
    <t>MITIGATION TF-USACOE</t>
  </si>
  <si>
    <t>MITIGATION TF-SHEP S</t>
  </si>
  <si>
    <t>MITIGATION TF 12 MIL</t>
  </si>
  <si>
    <t>HERITAGE TRT-HABITAT</t>
  </si>
  <si>
    <t>HERITAGE TR-CULTURAL</t>
  </si>
  <si>
    <t>HERITAGE TR-HERITAGE</t>
  </si>
  <si>
    <t>HERITAGE TRT-COASTAL</t>
  </si>
  <si>
    <t>43B10000</t>
  </si>
  <si>
    <t>EDUCATION LOTTERY</t>
  </si>
  <si>
    <t>43D20000</t>
  </si>
  <si>
    <t>G/S DUI DMV AUTO FEE</t>
  </si>
  <si>
    <t>43F10000</t>
  </si>
  <si>
    <t>CONE MILLS SITE</t>
  </si>
  <si>
    <t>43F88000</t>
  </si>
  <si>
    <t>GO RES UNV INF PR05A</t>
  </si>
  <si>
    <t>43L38000</t>
  </si>
  <si>
    <t>EC DV REF BD12A PR</t>
  </si>
  <si>
    <t>43L50000</t>
  </si>
  <si>
    <t>SC FA REF BD12A PR</t>
  </si>
  <si>
    <t>43L78000</t>
  </si>
  <si>
    <t>CIP REF BD 12A PROC</t>
  </si>
  <si>
    <t>43M18000</t>
  </si>
  <si>
    <t>GO ECON DEV 16A PROC</t>
  </si>
  <si>
    <t>43M48000</t>
  </si>
  <si>
    <t>GO ECN DEV 16B PROC</t>
  </si>
  <si>
    <t>43M78000</t>
  </si>
  <si>
    <t>GO ECN DEV 16C PROC</t>
  </si>
  <si>
    <t>43S60000</t>
  </si>
  <si>
    <t>ARRA JUSTICE ASSIST</t>
  </si>
  <si>
    <t>STOLLER RESPONSE CST</t>
  </si>
  <si>
    <t>ENDOWED PROFESSOR</t>
  </si>
  <si>
    <t>AUCTION PROCEEDS</t>
  </si>
  <si>
    <t>PHILLIPS ESTATE</t>
  </si>
  <si>
    <t>MEDICAID EXP MIAA</t>
  </si>
  <si>
    <t>Rural Inf Fund</t>
  </si>
  <si>
    <t>JAG III FUNDS</t>
  </si>
  <si>
    <t>WHITTEN CENTER TRUST</t>
  </si>
  <si>
    <t>PHILIP SRVS DANA COR</t>
  </si>
  <si>
    <t>44D30000</t>
  </si>
  <si>
    <t>HOLLIS ROAD SITE FD</t>
  </si>
  <si>
    <t>44D40000</t>
  </si>
  <si>
    <t>SOUTH LAKE SITE FUND</t>
  </si>
  <si>
    <t>44F10000</t>
  </si>
  <si>
    <t>GO RE UNV INF DS 05A</t>
  </si>
  <si>
    <t>44F28000</t>
  </si>
  <si>
    <t>GO ST UNV INF PRO05B</t>
  </si>
  <si>
    <t>44F40000</t>
  </si>
  <si>
    <t>GO ST UNV INF DS 05B</t>
  </si>
  <si>
    <t>44G88000</t>
  </si>
  <si>
    <t>GO ECON DEV 13 PROC</t>
  </si>
  <si>
    <t>44H10000</t>
  </si>
  <si>
    <t>JAG IV FUNDS</t>
  </si>
  <si>
    <t>44J88000</t>
  </si>
  <si>
    <t>CJA REV NT2010A PROC</t>
  </si>
  <si>
    <t>44K10000</t>
  </si>
  <si>
    <t>CJA REV NT2010A DS</t>
  </si>
  <si>
    <t>44K20000</t>
  </si>
  <si>
    <t>CJA PLEDGED FINES</t>
  </si>
  <si>
    <t>44K80000</t>
  </si>
  <si>
    <t>FISH WILD DEF LICENS</t>
  </si>
  <si>
    <t>44K80001</t>
  </si>
  <si>
    <t>FISH WLD DEF LIC YR1</t>
  </si>
  <si>
    <t>44K80002</t>
  </si>
  <si>
    <t>FISH WLD DEF LIC YR2</t>
  </si>
  <si>
    <t>44K90000</t>
  </si>
  <si>
    <t>MARINE RES DEF LICEN</t>
  </si>
  <si>
    <t>44K90001</t>
  </si>
  <si>
    <t>MARINE DEF LIC YR1</t>
  </si>
  <si>
    <t>44K90002</t>
  </si>
  <si>
    <t>MARINE DEF LIC YR2</t>
  </si>
  <si>
    <t>SR CIT CTRS PERM IMP</t>
  </si>
  <si>
    <t>SC FARM AID FUND</t>
  </si>
  <si>
    <t>HERITAGE LAND TRUST</t>
  </si>
  <si>
    <t>VETRN TUIT DIFF REIM</t>
  </si>
  <si>
    <t>MITIGATION TRUST -OP</t>
  </si>
  <si>
    <t>MITIGATION TOF-BROAD</t>
  </si>
  <si>
    <t>MITIGATION TOF-BUZZ</t>
  </si>
  <si>
    <t>MITIGATION TOF-STEPH</t>
  </si>
  <si>
    <t>MITIGATION TOF-USACO</t>
  </si>
  <si>
    <t>MITIGATION TOF 12 MI</t>
  </si>
  <si>
    <t>MITIGATION TOF-SHEP</t>
  </si>
  <si>
    <t>WASTE TIRE GRT TRST</t>
  </si>
  <si>
    <t>WASTE TIRE TRST</t>
  </si>
  <si>
    <t>PETROLEUM FUND EXT</t>
  </si>
  <si>
    <t>UNINSURED ENFORCE</t>
  </si>
  <si>
    <t>CID-EQUITABLE SHARIN</t>
  </si>
  <si>
    <t>UNINSURED MOTOR</t>
  </si>
  <si>
    <t>WALLACE-RD</t>
  </si>
  <si>
    <t>CAPITAL RESERVE--PR</t>
  </si>
  <si>
    <t>AUCTIONEER RECOVERY</t>
  </si>
  <si>
    <t>SEIZED-ASSETS-MONIES</t>
  </si>
  <si>
    <t>SEIZED-AST-MONIES-HP</t>
  </si>
  <si>
    <t>45D70000</t>
  </si>
  <si>
    <t>CONSERVATION BANK TR</t>
  </si>
  <si>
    <t>45F80000</t>
  </si>
  <si>
    <t>GO EC DEV BDS DS 05E</t>
  </si>
  <si>
    <t>45H68000</t>
  </si>
  <si>
    <t>SC CORR NOTE 08 PROC</t>
  </si>
  <si>
    <t>45H80000</t>
  </si>
  <si>
    <t>SC CORR NOTE 08 DS</t>
  </si>
  <si>
    <t>45H98000</t>
  </si>
  <si>
    <t>ST FARM MKT SALE PR</t>
  </si>
  <si>
    <t>45K80000</t>
  </si>
  <si>
    <t>SCEN RIVERS TRT FD</t>
  </si>
  <si>
    <t>45N78000</t>
  </si>
  <si>
    <t>D50 18 ML VEHIC PROC</t>
  </si>
  <si>
    <t>45N88000</t>
  </si>
  <si>
    <t>GO ECON - VOLVO PROC</t>
  </si>
  <si>
    <t>45N98000</t>
  </si>
  <si>
    <t>GO ECON - VOLVO COI</t>
  </si>
  <si>
    <t>CTY GAME &amp; FISH FDS</t>
  </si>
  <si>
    <t>WELCOME CENTERS</t>
  </si>
  <si>
    <t>WILDLIFE ENDOWMENT F</t>
  </si>
  <si>
    <t>FISH&amp;WILD PROT FUND</t>
  </si>
  <si>
    <t>FISH &amp; WILD PROT-LE</t>
  </si>
  <si>
    <t>FISH &amp; WILD PROT-ADM</t>
  </si>
  <si>
    <t>FISH &amp; WLD PROT-DUCK</t>
  </si>
  <si>
    <t>FISH &amp; WLD PROT-DEER</t>
  </si>
  <si>
    <t>FISH &amp; WLD PROT-TIMB</t>
  </si>
  <si>
    <t>FISH &amp; WLD PROT-WMA</t>
  </si>
  <si>
    <t>FISH &amp; WLD PROT-BEAR</t>
  </si>
  <si>
    <t>FISH &amp; WLD PROT-INDR</t>
  </si>
  <si>
    <t>FISH&amp;WILD PROT-ALLI</t>
  </si>
  <si>
    <t>FISH&amp;WILD PROT-GCARP</t>
  </si>
  <si>
    <t>FISH&amp;WILD PROT-AQUAC</t>
  </si>
  <si>
    <t>FISH &amp; WLD PROT-WILD</t>
  </si>
  <si>
    <t>FISH&amp;WILD PROT-DRAW</t>
  </si>
  <si>
    <t>FISH&amp;WLD PROT-COYOTE</t>
  </si>
  <si>
    <t>FISH &amp; WLD PROT-HATC</t>
  </si>
  <si>
    <t>FISH&amp;WLD PROT-CO FUR</t>
  </si>
  <si>
    <t>FISH&amp;WILD PROT-PRESE</t>
  </si>
  <si>
    <t>ASBESTOS EXP TRST</t>
  </si>
  <si>
    <t>INCOME-PERMANENT SCH</t>
  </si>
  <si>
    <t>NONAPPR GO DBT SRV</t>
  </si>
  <si>
    <t>HAZ WASTE-PERMITED</t>
  </si>
  <si>
    <t>HAZ WST ELISKIM</t>
  </si>
  <si>
    <t>PAT NTS DS MENT HTH</t>
  </si>
  <si>
    <t>PAT FE DS MNTL RET</t>
  </si>
  <si>
    <t>TRST FOR FRE SCH-PRN</t>
  </si>
  <si>
    <t>AT WSTE BRL-CHM NCLR</t>
  </si>
  <si>
    <t>46B30000</t>
  </si>
  <si>
    <t>DRINKING WATER-SRF</t>
  </si>
  <si>
    <t>46B40000</t>
  </si>
  <si>
    <t>FD WATR POL CONT REV</t>
  </si>
  <si>
    <t>46E90000</t>
  </si>
  <si>
    <t>GO ECON DEV BD DS05A</t>
  </si>
  <si>
    <t>46F50000</t>
  </si>
  <si>
    <t>GO ECON DEV BD DS05G</t>
  </si>
  <si>
    <t>46G60000</t>
  </si>
  <si>
    <t>BROWNFIELD RV LN PGM</t>
  </si>
  <si>
    <t>46G70000</t>
  </si>
  <si>
    <t>JAG II FUNDS</t>
  </si>
  <si>
    <t>46H77000</t>
  </si>
  <si>
    <t>46K50000</t>
  </si>
  <si>
    <t>TOB SUR-MED RES FD</t>
  </si>
  <si>
    <t>46K80000</t>
  </si>
  <si>
    <t>KELL-MILL ST FD</t>
  </si>
  <si>
    <t>46M90000</t>
  </si>
  <si>
    <t>SC CHTR SCHL REV LOA</t>
  </si>
  <si>
    <t>46N10000</t>
  </si>
  <si>
    <t>MASTER LEASE PROCEED</t>
  </si>
  <si>
    <t>46N38000</t>
  </si>
  <si>
    <t>N08 ML PROC-COMPUTER</t>
  </si>
  <si>
    <t>PENDARVIS SCHOLR-PRN</t>
  </si>
  <si>
    <t>PENDARVIS SCHOLR-INT</t>
  </si>
  <si>
    <t>PUBLIC INFO CAMPAIGN</t>
  </si>
  <si>
    <t>OP SCH PTFLO- CORPUS</t>
  </si>
  <si>
    <t>OP SCH PTFLIO-INCOME</t>
  </si>
  <si>
    <t>SCDMH-ALMA BENTLEY</t>
  </si>
  <si>
    <t>GENERAL RESERVE-PRN</t>
  </si>
  <si>
    <t>DIAMOND SHAMROCK</t>
  </si>
  <si>
    <t>SC ED ASSIST ENDOW</t>
  </si>
  <si>
    <t>AFS-CHILD'S ED END</t>
  </si>
  <si>
    <t>S WILSON TRST-CORPUS</t>
  </si>
  <si>
    <t>S WILSON TRUST - INC</t>
  </si>
  <si>
    <t>OIL OVCHG-STRIP WELL</t>
  </si>
  <si>
    <t>PRENEED LOSS REIMB F</t>
  </si>
  <si>
    <t>JOCASSEE GORGES TRUS</t>
  </si>
  <si>
    <t>SIF TRUST ADMIN</t>
  </si>
  <si>
    <t>47A30000</t>
  </si>
  <si>
    <t>HLH TOB SET TRST-UNR</t>
  </si>
  <si>
    <t>47C60000</t>
  </si>
  <si>
    <t>ENERGY CONS REV LN</t>
  </si>
  <si>
    <t>47C60001</t>
  </si>
  <si>
    <t>CONSERFUND PLUS</t>
  </si>
  <si>
    <t>47C80000</t>
  </si>
  <si>
    <t>LOTT END CHAIR MATCH</t>
  </si>
  <si>
    <t>47D50000</t>
  </si>
  <si>
    <t>HAVA STATE ELEC</t>
  </si>
  <si>
    <t>47D88000</t>
  </si>
  <si>
    <t>CIB SERIES 2004A PRO</t>
  </si>
  <si>
    <t>47E30000</t>
  </si>
  <si>
    <t>GO ECON DEV BD DS05B</t>
  </si>
  <si>
    <t>47G50000</t>
  </si>
  <si>
    <t>EFA RESERVE FUND</t>
  </si>
  <si>
    <t>47J77000</t>
  </si>
  <si>
    <t>GUARDIAN AD LITEM TR</t>
  </si>
  <si>
    <t>47K40000</t>
  </si>
  <si>
    <t>SMKG PREV CESS TR RE</t>
  </si>
  <si>
    <t>47L18010</t>
  </si>
  <si>
    <t>SPA HARBOR DEPN CAP</t>
  </si>
  <si>
    <t>LOCAL OPT SALE TX</t>
  </si>
  <si>
    <t>LN FEE-DRINK WTR SRF</t>
  </si>
  <si>
    <t>LOAN CLOSING FEES</t>
  </si>
  <si>
    <t>UNBD SOLID WASTE MGT</t>
  </si>
  <si>
    <t>UNBD SOLID WASTE EXT</t>
  </si>
  <si>
    <t>JAIBG-II FUNDS</t>
  </si>
  <si>
    <t>48A50000</t>
  </si>
  <si>
    <t>MARINE RESOURCES FD</t>
  </si>
  <si>
    <t>48A50001</t>
  </si>
  <si>
    <t>MARINE RES FD-LE</t>
  </si>
  <si>
    <t>48A50002</t>
  </si>
  <si>
    <t>MARINE RES FD-ADMIN</t>
  </si>
  <si>
    <t>48A50003</t>
  </si>
  <si>
    <t>MARINE RES FD-RECREA</t>
  </si>
  <si>
    <t>48A50004</t>
  </si>
  <si>
    <t>MARINE RES FD-COMMER</t>
  </si>
  <si>
    <t>48A50005</t>
  </si>
  <si>
    <t>MARINE RES FD - PRGM</t>
  </si>
  <si>
    <t>48A50006</t>
  </si>
  <si>
    <t>MARINE RES FD-INDRCT</t>
  </si>
  <si>
    <t>48A60000</t>
  </si>
  <si>
    <t>DOMESTIC VIOL - BDGT</t>
  </si>
  <si>
    <t>48A77000</t>
  </si>
  <si>
    <t>48B77000</t>
  </si>
  <si>
    <t>48B80000</t>
  </si>
  <si>
    <t>HI ED MATCHING GIFT</t>
  </si>
  <si>
    <t>48E70000</t>
  </si>
  <si>
    <t>I-85 DISTR CTR SITE</t>
  </si>
  <si>
    <t>48E80000</t>
  </si>
  <si>
    <t>CAROLINA STEEL DRUM</t>
  </si>
  <si>
    <t>48H50000</t>
  </si>
  <si>
    <t>RES UNIV DS 09B</t>
  </si>
  <si>
    <t>48H68000</t>
  </si>
  <si>
    <t>RES CLEM PR09B</t>
  </si>
  <si>
    <t>48H70000</t>
  </si>
  <si>
    <t>RES UNIV DS 09A</t>
  </si>
  <si>
    <t>48H88000</t>
  </si>
  <si>
    <t>RES MUSC PR09A</t>
  </si>
  <si>
    <t>48L27000</t>
  </si>
  <si>
    <t>RCH-LEX GO BDS 13 DS</t>
  </si>
  <si>
    <t>48M97000</t>
  </si>
  <si>
    <t>JAIBG III FUNDS</t>
  </si>
  <si>
    <t>SUPERB FIN RESP EXT</t>
  </si>
  <si>
    <t>911 PHONE SURCHARGE</t>
  </si>
  <si>
    <t>INFECTIOUS WSTE CONT</t>
  </si>
  <si>
    <t>EDUC IMPROVEMENT</t>
  </si>
  <si>
    <t>EIA GRANT RELATED</t>
  </si>
  <si>
    <t>EIA-3525 CAREER TECH</t>
  </si>
  <si>
    <t>EIA-IDEA MOE 3588</t>
  </si>
  <si>
    <t>EIA-ADEPT</t>
  </si>
  <si>
    <t>EIA-3505 SCH TECH IN</t>
  </si>
  <si>
    <t>EIA-3509 ARTS IN EDU</t>
  </si>
  <si>
    <t>EIA-3511 PROF DEV ST</t>
  </si>
  <si>
    <t>EIA-TECH PRO DEV</t>
  </si>
  <si>
    <t>EIA-3519 CAREER READ</t>
  </si>
  <si>
    <t>EIA-3528 INDUST CERT</t>
  </si>
  <si>
    <t>EIA-3529 CAREER TECH</t>
  </si>
  <si>
    <t>EIA-3532 NAT BD CERT</t>
  </si>
  <si>
    <t>EIA-3533 TCH OF YEAR</t>
  </si>
  <si>
    <t>EIA-3538 AT RISK STU</t>
  </si>
  <si>
    <t>EIA-3550 TCH SAL INC</t>
  </si>
  <si>
    <t>EIA-3555 SCH EMP CON</t>
  </si>
  <si>
    <t>EIA-3556 ADULT EDUC</t>
  </si>
  <si>
    <t>EIA-3577 TCH SUPPLIE</t>
  </si>
  <si>
    <t>EIA-3582 PR SA/FR IN</t>
  </si>
  <si>
    <t>EIA-3585 Aid Dist-Sp</t>
  </si>
  <si>
    <t>EIA-IDEA MFS 3587</t>
  </si>
  <si>
    <t>EIA-3588 EAA PALMETT</t>
  </si>
  <si>
    <t>EIA-3589 IDEA MOE T2</t>
  </si>
  <si>
    <t>EIA-BUILDING FUND</t>
  </si>
  <si>
    <t>EIA-3597 Aid to Dis</t>
  </si>
  <si>
    <t>EIA-3598 Flx Cst Sav</t>
  </si>
  <si>
    <t>EIA-MISC</t>
  </si>
  <si>
    <t>HAZARDOUS WASTE CONT</t>
  </si>
  <si>
    <t>HAZ WASTE CONT EXT</t>
  </si>
  <si>
    <t>PINEWD HAZ WSTE CONT</t>
  </si>
  <si>
    <t>INF WSTE CTY ENT-EXT</t>
  </si>
  <si>
    <t>ELDERCARE TRUST FUND</t>
  </si>
  <si>
    <t>SUPERB ACCOUNT</t>
  </si>
  <si>
    <t>SUPERB ACCT ADD FEE</t>
  </si>
  <si>
    <t>49B30000</t>
  </si>
  <si>
    <t>JAIBG IV FUNDS</t>
  </si>
  <si>
    <t>49E20000</t>
  </si>
  <si>
    <t>MILITARY FAMILY REL</t>
  </si>
  <si>
    <t>49F10000</t>
  </si>
  <si>
    <t>EDB 2006A DS</t>
  </si>
  <si>
    <t>49F80000</t>
  </si>
  <si>
    <t>JAG FUNDS</t>
  </si>
  <si>
    <t>49F90000</t>
  </si>
  <si>
    <t>JAG I FUNDS</t>
  </si>
  <si>
    <t>49H40000</t>
  </si>
  <si>
    <t>ST INFO TECH ACQ</t>
  </si>
  <si>
    <t>49J87000</t>
  </si>
  <si>
    <t>ALSCO/NTL SVC IND CL</t>
  </si>
  <si>
    <t>CONSOLIDATED FEDERAL</t>
  </si>
  <si>
    <t>FEDERAL OPERATING</t>
  </si>
  <si>
    <t>FEDERAL</t>
  </si>
  <si>
    <t>50550P00</t>
  </si>
  <si>
    <t>FEDERAL - PT</t>
  </si>
  <si>
    <t>FEDERAL GRANTS</t>
  </si>
  <si>
    <t>50570P00</t>
  </si>
  <si>
    <t>FEDERAL GRANTS - PT</t>
  </si>
  <si>
    <t>HOMELAND SECURITY</t>
  </si>
  <si>
    <t>CONSULT PRIV SEC</t>
  </si>
  <si>
    <t>OSHA-FEDERAL</t>
  </si>
  <si>
    <t>BLS STATISTICS</t>
  </si>
  <si>
    <t>HERIT CONSERV REC SE</t>
  </si>
  <si>
    <t>ARMY CONTRACT-FED</t>
  </si>
  <si>
    <t>AIR CONTRACT-FED</t>
  </si>
  <si>
    <t>DISASTER PREPARE-FED</t>
  </si>
  <si>
    <t>51S20000</t>
  </si>
  <si>
    <t>ARRA-MEDICAID ASST</t>
  </si>
  <si>
    <t>51S30000</t>
  </si>
  <si>
    <t>ARRA - STIMULUS</t>
  </si>
  <si>
    <t>HAZARD MAT TRANS ACT</t>
  </si>
  <si>
    <t>ADMINISTRATION FUND</t>
  </si>
  <si>
    <t>STIPEND-FED-WORK INC</t>
  </si>
  <si>
    <t>TRAD READJ ALLOW-FED</t>
  </si>
  <si>
    <t>52S10000</t>
  </si>
  <si>
    <t>52S60000</t>
  </si>
  <si>
    <t>ARRA ST ENERGY PROG</t>
  </si>
  <si>
    <t>RADIOLOGI EMER RESP</t>
  </si>
  <si>
    <t>NEGL CHILD ED-FED</t>
  </si>
  <si>
    <t>APPL REG AL&amp;DR ABUSE</t>
  </si>
  <si>
    <t>54600P00</t>
  </si>
  <si>
    <t>APPL REG ABUSE - PT</t>
  </si>
  <si>
    <t>54S30P00</t>
  </si>
  <si>
    <t>ARRA-SFSF SVC PASS</t>
  </si>
  <si>
    <t>54S70000</t>
  </si>
  <si>
    <t>ARRA-DSH PAYMENTS</t>
  </si>
  <si>
    <t>SPECIAL PROJ-FED</t>
  </si>
  <si>
    <t>ADJUT GEN PUB ASSST</t>
  </si>
  <si>
    <t>2015 SEVERE FLOODING</t>
  </si>
  <si>
    <t>2016 HURRCNE MATTHEW</t>
  </si>
  <si>
    <t>2017 HURRICANE IRMA</t>
  </si>
  <si>
    <t>FED DISASTER RELIEF</t>
  </si>
  <si>
    <t>SCHOOL FOOD SERV-FED</t>
  </si>
  <si>
    <t>FEDERAL INTERFD/AGY</t>
  </si>
  <si>
    <t>55420P00</t>
  </si>
  <si>
    <t>FED INTERFD/AGY - PT</t>
  </si>
  <si>
    <t>GRD AD LIT VOC GT FD</t>
  </si>
  <si>
    <t>PUBLIC ASST BENEFITS</t>
  </si>
  <si>
    <t>IMMUNIZ DIRECT ASST</t>
  </si>
  <si>
    <t>HEALTH HUM SERV FED</t>
  </si>
  <si>
    <t>VICTIM ASSIST FED</t>
  </si>
  <si>
    <t>ECONOMIC OPP FEDERAL</t>
  </si>
  <si>
    <t>57410P00</t>
  </si>
  <si>
    <t>ECONOMIC OPP FED-PT</t>
  </si>
  <si>
    <t>MEDICAID ASST PAYM</t>
  </si>
  <si>
    <t>USDA MILK REIMBURSE</t>
  </si>
  <si>
    <t>COMMUNITY YTH ACT PG</t>
  </si>
  <si>
    <t>58010P00</t>
  </si>
  <si>
    <t>COMM YTH ACT PG - PT</t>
  </si>
  <si>
    <t>NAT SCHOOL LUN PROG</t>
  </si>
  <si>
    <t>J040 - SAFTY KLEEN</t>
  </si>
  <si>
    <t>J040 - WIC FD NBSC</t>
  </si>
  <si>
    <t>E200 CRA LEGAL FD</t>
  </si>
  <si>
    <t>E200 CRA BOND ACCT</t>
  </si>
  <si>
    <t>E200 CRA FILING FEE</t>
  </si>
  <si>
    <t>E200 CRA GRD JURY</t>
  </si>
  <si>
    <t>N040 CRA PI PRIVSECT</t>
  </si>
  <si>
    <t>CRA RET CK BOA</t>
  </si>
  <si>
    <t>P280 CRA</t>
  </si>
  <si>
    <t>R400 CRA RET CK</t>
  </si>
  <si>
    <t>R280 Confident Fund</t>
  </si>
  <si>
    <t>COMP RES STWD</t>
  </si>
  <si>
    <t>CAFR Business Area</t>
  </si>
  <si>
    <t>Unassigned</t>
  </si>
  <si>
    <t>Assigned</t>
  </si>
  <si>
    <t>Restricted</t>
  </si>
  <si>
    <t>A000</t>
  </si>
  <si>
    <t>Committed</t>
  </si>
  <si>
    <t>N000</t>
  </si>
  <si>
    <t>Nonspendable</t>
  </si>
  <si>
    <t>F010</t>
  </si>
  <si>
    <t>F030</t>
  </si>
  <si>
    <t>F300</t>
  </si>
  <si>
    <t>F310</t>
  </si>
  <si>
    <t>F500</t>
  </si>
  <si>
    <t>H000</t>
  </si>
  <si>
    <t>J000</t>
  </si>
  <si>
    <t>L000</t>
  </si>
  <si>
    <t>P000</t>
  </si>
  <si>
    <t>V040</t>
  </si>
  <si>
    <t>X220</t>
  </si>
  <si>
    <t>Y180</t>
  </si>
  <si>
    <t>E170</t>
  </si>
  <si>
    <t>U000</t>
  </si>
  <si>
    <t>X000</t>
  </si>
  <si>
    <t>47N68000</t>
  </si>
  <si>
    <t>47N98000</t>
  </si>
  <si>
    <t>44D50000</t>
  </si>
  <si>
    <t>CRISIS STABILZATION</t>
  </si>
  <si>
    <t>CRISIS COMMUNITY BED</t>
  </si>
  <si>
    <t>CRISIS OUTREACH</t>
  </si>
  <si>
    <t>Year-End Report - Fund Balance (For use in completing package 3.20 Fund Balance)</t>
  </si>
  <si>
    <t>Source: Yearend Rptg - Fund Balance</t>
  </si>
  <si>
    <t>Posting Period: 16</t>
  </si>
  <si>
    <t>Business area - Key</t>
  </si>
  <si>
    <t>Business area</t>
  </si>
  <si>
    <t>Fund - GAAP Individual Fund (Key)</t>
  </si>
  <si>
    <t>Fund - GAAP Individual Fund (Text)</t>
  </si>
  <si>
    <t>Fund - Key (Not Compounded)</t>
  </si>
  <si>
    <t>Fund Classification</t>
  </si>
  <si>
    <t>Beginning Fund Balance</t>
  </si>
  <si>
    <t>Revenues</t>
  </si>
  <si>
    <t>Expenditures</t>
  </si>
  <si>
    <t>Other</t>
  </si>
  <si>
    <t>Prior Period Adjustments</t>
  </si>
  <si>
    <t>Ending Fund Balance</t>
  </si>
  <si>
    <t>LEG DEPT-THE SENATE</t>
  </si>
  <si>
    <t>LEG DEPT-HOUSE OF REPRE</t>
  </si>
  <si>
    <t>LEG DEPT-CDE LAWS LEG CNCL</t>
  </si>
  <si>
    <t>LEG DEPT-LEG PRINT,INFO &amp; TECH</t>
  </si>
  <si>
    <t>LEG DEPT-LEG AUDIT COUNCIL</t>
  </si>
  <si>
    <t>DEPT GEN OPERATING</t>
  </si>
  <si>
    <t>GOVERNORS OFF-E C OF S</t>
  </si>
  <si>
    <t>GOVERNORS OFF-SLED</t>
  </si>
  <si>
    <t>DISASTR REIMB-ST FD</t>
  </si>
  <si>
    <t>CAPITAL PROJECTS</t>
  </si>
  <si>
    <t>GOVERNORS OFF-O E P P</t>
  </si>
  <si>
    <t>GOVERNORS OFF-MAN &amp; GRND</t>
  </si>
  <si>
    <t>OFFICE OF THE INSP GENERAL</t>
  </si>
  <si>
    <t>DEPARTMENT OF ADMINISTRATION</t>
  </si>
  <si>
    <t>OTHER SPECL REV F/S</t>
  </si>
  <si>
    <t>SPEC OPER - SANTEE</t>
  </si>
  <si>
    <t>2018 HURRCNE FLORNCE</t>
  </si>
  <si>
    <t>LIEUTENANT GOVERNOR</t>
  </si>
  <si>
    <t>SECRETARY OF STATE</t>
  </si>
  <si>
    <t>COMPTROLLER GENERAL</t>
  </si>
  <si>
    <t>PAYROLL CLR FUND</t>
  </si>
  <si>
    <t>STATE TREASURERS OFFICE</t>
  </si>
  <si>
    <t>GENERAL FUND LOANS</t>
  </si>
  <si>
    <t>2% ACCM LCL OPTN TX</t>
  </si>
  <si>
    <t>WASTE MGMT FUND</t>
  </si>
  <si>
    <t>CHILDREN EDU ENDOWMT</t>
  </si>
  <si>
    <t>ST TOBAC STLMT FUND</t>
  </si>
  <si>
    <t>L04 ML PROC-COMPUTER</t>
  </si>
  <si>
    <t>N040 MSTR LEASE PROC</t>
  </si>
  <si>
    <t>49N78000</t>
  </si>
  <si>
    <t>49N88000</t>
  </si>
  <si>
    <t>49N98000</t>
  </si>
  <si>
    <t>TOBACCO SETTLMNT REV MGMT AUTH</t>
  </si>
  <si>
    <t>TOBACCO - HHS DIST</t>
  </si>
  <si>
    <t>ATTORNEY GENERAL</t>
  </si>
  <si>
    <t>FEDERAL INTERFUND</t>
  </si>
  <si>
    <t>SC COMM ON PROSECUTION COORDIN</t>
  </si>
  <si>
    <t>COMMISSION ON INDIGENT DEFENSE</t>
  </si>
  <si>
    <t>ADJUTANT GENERAL</t>
  </si>
  <si>
    <t>E260</t>
  </si>
  <si>
    <t>DEPARTMENT OF VETERANS AFFAIRS</t>
  </si>
  <si>
    <t>REVENUE AND FISCAL AFFAIRS OFF</t>
  </si>
  <si>
    <t>STATE FISCAL ACCT AUTHORITY</t>
  </si>
  <si>
    <t>GENERAL RESERVE FUND</t>
  </si>
  <si>
    <t>Z Research</t>
  </si>
  <si>
    <t>BUDGET AND CONTROL BOARD</t>
  </si>
  <si>
    <t>SFAA - AUDITOR'S OFFICE</t>
  </si>
  <si>
    <t>STATEWIDE EMPLOYEE BENEFITS</t>
  </si>
  <si>
    <t>CAPITAL RESERVE FUND</t>
  </si>
  <si>
    <t>PUBLIC EMPLOYEES BENEFITS AUTH</t>
  </si>
  <si>
    <t>HIGHER EDUCATION COMM</t>
  </si>
  <si>
    <t>HIGHER ED TUITION GRANT COMM</t>
  </si>
  <si>
    <t>TECH &amp; COMP EDUC BD</t>
  </si>
  <si>
    <t>EDUCATION DEPARTMENT</t>
  </si>
  <si>
    <t>EDUCATIONAL TELEVISION COM</t>
  </si>
  <si>
    <t>WIL LOU GRAY OPPORTUN SCH</t>
  </si>
  <si>
    <t>DMH-IPS EXPANS PGRM</t>
  </si>
  <si>
    <t>DEAF &amp; BLIND SCHOOL</t>
  </si>
  <si>
    <t>ARCHIVES &amp; HISTORY DEPT</t>
  </si>
  <si>
    <t>CONFED RELIC RM AND MIL COMM</t>
  </si>
  <si>
    <t>DEPT OF HEALTH &amp; HUMAN SERVICE</t>
  </si>
  <si>
    <t>HEALTH &amp; ENVIRON CNTL DEPT</t>
  </si>
  <si>
    <t>SOLID WASTE EMERG FD</t>
  </si>
  <si>
    <t>KOPPERS-BEAZER GRNDW</t>
  </si>
  <si>
    <t>HARBOR POINT POA</t>
  </si>
  <si>
    <t>RENTAL UNIFORM ST FD</t>
  </si>
  <si>
    <t>MENTAL HEALTH DEPT</t>
  </si>
  <si>
    <t>SCHOOL MENTAL HEALTH</t>
  </si>
  <si>
    <t>DEF MAINT CTRS/FACIL</t>
  </si>
  <si>
    <t>DEPT OF DISABILITIES &amp; SPECIAL</t>
  </si>
  <si>
    <t>DEPT OF ALCOHOL&amp;OTHER DRUG ABU</t>
  </si>
  <si>
    <t>SOCIAL SERVICES DEPT</t>
  </si>
  <si>
    <t>DEPARTMENT ON AGING</t>
  </si>
  <si>
    <t>DEPT OF CHILDREN'S ADVOCACY</t>
  </si>
  <si>
    <t>BLIND COMMISSION</t>
  </si>
  <si>
    <t>HUMAN AFFAIRS COMM</t>
  </si>
  <si>
    <t>STATE COMMISSION FOR MINORITY</t>
  </si>
  <si>
    <t>CORRECTIONS DEPARTMENT</t>
  </si>
  <si>
    <t>PROBATION PAROLE &amp; PARDON SERV</t>
  </si>
  <si>
    <t>DEPT OF JUVENILE JUSTICE</t>
  </si>
  <si>
    <t>LAW ENFORCEMENT TRN COUNCIL</t>
  </si>
  <si>
    <t>AGRICULTURE DEPARTMENT</t>
  </si>
  <si>
    <t>INDUSTRIAL HEMP</t>
  </si>
  <si>
    <t>DEPT OF NATURAL RESOURCES</t>
  </si>
  <si>
    <t>WILDLIFE ENDOWMT</t>
  </si>
  <si>
    <t>FISH&amp;WLD PROT-TURKEY</t>
  </si>
  <si>
    <t>PARKS RECREATION &amp; TOURISM</t>
  </si>
  <si>
    <t>2019 HURRICNE DORIAN</t>
  </si>
  <si>
    <t>LOCAL GOV INFRAST FD</t>
  </si>
  <si>
    <t>S C CONSERVATION BANK</t>
  </si>
  <si>
    <t>RURAL INFRASTRUCTURE AUTHORITY</t>
  </si>
  <si>
    <t>PUBLIC COMMUNICATION</t>
  </si>
  <si>
    <t>ENERGY SETTLMENT</t>
  </si>
  <si>
    <t>S C WORKERS' COMPENSATION COMM</t>
  </si>
  <si>
    <t>AFS</t>
  </si>
  <si>
    <t>INSURANCE DEPARTMENT</t>
  </si>
  <si>
    <t>BOARD OF FINANCIAL INSTITUTION</t>
  </si>
  <si>
    <t>CONSUMER AFFAIRS COMM</t>
  </si>
  <si>
    <t>DEPT OF LABOR,LICENSING,&amp; REGU</t>
  </si>
  <si>
    <t>DEPARTMENT OF REVENUE</t>
  </si>
  <si>
    <t>REV COLL LOCAL GOV</t>
  </si>
  <si>
    <t>DEPT OF EMPLOYMENT &amp; WORKFORCE</t>
  </si>
  <si>
    <t>SC AERONAUTICS</t>
  </si>
  <si>
    <t>DEBT SERVICE</t>
  </si>
  <si>
    <t>AID TO SUBDIVISIONS-STATE TREA</t>
  </si>
  <si>
    <t>DEPT OF REV - AID TO SUB-DIV</t>
  </si>
  <si>
    <t>Y140</t>
  </si>
  <si>
    <t>PORTS AUTHORITY</t>
  </si>
  <si>
    <t>PUBLIC SERVICE AUTH</t>
  </si>
  <si>
    <t>Helper 1</t>
  </si>
  <si>
    <t>Helper 2</t>
  </si>
  <si>
    <t>Helper 3</t>
  </si>
  <si>
    <t>Definition</t>
  </si>
  <si>
    <t>Example</t>
  </si>
  <si>
    <t>Higher education tuition funds</t>
  </si>
  <si>
    <t>Working capital</t>
  </si>
  <si>
    <t xml:space="preserve">The Fund Balance Classification is necessary to understand the processes under which constraints are imposed upon the use of fund resources and how those constraints may be modified or eliminated.  </t>
  </si>
  <si>
    <t xml:space="preserve">Please refer to the Reporting Procedures Manual and the tab labeled "Classification Definitions" </t>
  </si>
  <si>
    <t>for concepts and definitions relating to this section of the reporting forms.</t>
  </si>
  <si>
    <t>Classification Definitions</t>
  </si>
  <si>
    <t>The will provide you more expansive definitions, including examples of the five classifications:</t>
  </si>
  <si>
    <t>Nonspendable, Restricted, Committed, Assigned, Unassigned</t>
  </si>
  <si>
    <t>A. Information the agency will need to enter are as follows:</t>
  </si>
  <si>
    <t>A. Information that will need to be entered are as follows:</t>
  </si>
  <si>
    <t>Comptroller General's Office will contact the individual completing the form if there are any questions.</t>
  </si>
  <si>
    <t>correction prior to further review.</t>
  </si>
  <si>
    <t>Please Note:</t>
  </si>
  <si>
    <t xml:space="preserve">A. The agency should retain a copy of the completed form as part of its year-end working papers.  The </t>
  </si>
  <si>
    <t>C. Retain a copy in the accounting records of the agency as documentation of the control procedure.</t>
  </si>
  <si>
    <t>D. An auditor may request to examine the completed document and required supporting documentation.</t>
  </si>
  <si>
    <t>B. If there are any errors on the Reviewers Checklist, it will be indicated.  The form will not be accepted with errors.</t>
  </si>
  <si>
    <t>COVID-19 STATE RESPO</t>
  </si>
  <si>
    <t>DRO MATCHING FUND</t>
  </si>
  <si>
    <t>51C10000</t>
  </si>
  <si>
    <t>51C10018</t>
  </si>
  <si>
    <t>CARES ACT-ACF SVC PG</t>
  </si>
  <si>
    <t>31C30000</t>
  </si>
  <si>
    <t>COVID-19 RESP RESERV</t>
  </si>
  <si>
    <t>41C10001</t>
  </si>
  <si>
    <t>CARES ACT - HAVA INT</t>
  </si>
  <si>
    <t>HAVA-ELECT SECURITY</t>
  </si>
  <si>
    <t>51C10026</t>
  </si>
  <si>
    <t>CARES ACT - HAVA</t>
  </si>
  <si>
    <t>31C20000</t>
  </si>
  <si>
    <t>FFCRA-FMAP 6.2% INCR</t>
  </si>
  <si>
    <t>51C10003</t>
  </si>
  <si>
    <t>CARES ACT-ELEM &amp; SEC</t>
  </si>
  <si>
    <t>51C10021</t>
  </si>
  <si>
    <t>CARES ACT-CHILD NUTR</t>
  </si>
  <si>
    <t>31C50000</t>
  </si>
  <si>
    <t>COVID-19 NON FEDERAL</t>
  </si>
  <si>
    <t>51C20001</t>
  </si>
  <si>
    <t>51C10016</t>
  </si>
  <si>
    <t>CARES ACT - ELC</t>
  </si>
  <si>
    <t>51C30000</t>
  </si>
  <si>
    <t>CORONAVIRUS PREPARED</t>
  </si>
  <si>
    <t>51C40000</t>
  </si>
  <si>
    <t>PPP&amp;HCEA - ELC</t>
  </si>
  <si>
    <t>31C10000</t>
  </si>
  <si>
    <t>CARES ACT - PROVIDER</t>
  </si>
  <si>
    <t>51C10014</t>
  </si>
  <si>
    <t>CARES ACT - HPP</t>
  </si>
  <si>
    <t>51C10017</t>
  </si>
  <si>
    <t>CARES ACT - SAMHSA</t>
  </si>
  <si>
    <t>2020 COVID-19</t>
  </si>
  <si>
    <t>51C10P00</t>
  </si>
  <si>
    <t>CARES ACT - PT</t>
  </si>
  <si>
    <t>51C10001</t>
  </si>
  <si>
    <t>CARES ACT-CHILD CARE</t>
  </si>
  <si>
    <t>51C10010</t>
  </si>
  <si>
    <t>CARES ACT - ADRC</t>
  </si>
  <si>
    <t>51C10013</t>
  </si>
  <si>
    <t>CARES ACT–AGING &amp; DI</t>
  </si>
  <si>
    <t>BEP OPERATIONS</t>
  </si>
  <si>
    <t>BEP RESERVE</t>
  </si>
  <si>
    <t>GNA FORESTS</t>
  </si>
  <si>
    <t>51C10024</t>
  </si>
  <si>
    <t>51C10002</t>
  </si>
  <si>
    <t>51C10006</t>
  </si>
  <si>
    <t>CARES ACT-EMERG SLTN</t>
  </si>
  <si>
    <t>51C10008</t>
  </si>
  <si>
    <t>51C10009</t>
  </si>
  <si>
    <t>51C10015</t>
  </si>
  <si>
    <t>51C10019</t>
  </si>
  <si>
    <t>CARES ACT - CESF PGM</t>
  </si>
  <si>
    <t>51C10022</t>
  </si>
  <si>
    <t>D300</t>
  </si>
  <si>
    <t>OFFICE OF RESILIENCE</t>
  </si>
  <si>
    <t>Fund Balance Classification Change Support Form</t>
  </si>
  <si>
    <t>Agency</t>
  </si>
  <si>
    <t>Documented Classification</t>
  </si>
  <si>
    <t>Check</t>
  </si>
  <si>
    <t>Is the reviewer someone other than the person who prepared it?</t>
  </si>
  <si>
    <r>
      <t xml:space="preserve">Please complete the </t>
    </r>
    <r>
      <rPr>
        <b/>
        <sz val="12"/>
        <color rgb="FFFF0000"/>
        <rFont val="Times New Roman"/>
        <family val="1"/>
      </rPr>
      <t>red cells</t>
    </r>
    <r>
      <rPr>
        <b/>
        <sz val="11"/>
        <rFont val="Times New Roman"/>
        <family val="1"/>
      </rPr>
      <t xml:space="preserve"> for the following questions.</t>
    </r>
  </si>
  <si>
    <t xml:space="preserve">1. Confirm by drop-down (Yes/No) selection if the fund is still being used at fiscal year end.  If the answer is no </t>
  </si>
  <si>
    <t>E. Incomplete forms will not be accepted.</t>
  </si>
  <si>
    <t xml:space="preserve">DUE DATE: </t>
  </si>
  <si>
    <t>Updated Classification</t>
  </si>
  <si>
    <t>Previous Classification</t>
  </si>
  <si>
    <t>Revenue Source</t>
  </si>
  <si>
    <t>Constraints on Expenditures</t>
  </si>
  <si>
    <t>CARES ACT - CRF</t>
  </si>
  <si>
    <t>COVID-19 GF REIMBURS</t>
  </si>
  <si>
    <t>[CP] OTHER FDS</t>
  </si>
  <si>
    <t>[CP] FED-CAPITAL</t>
  </si>
  <si>
    <t>DTO-DISASTER RECOVRY</t>
  </si>
  <si>
    <t>COVID-19 VAC RESPONS</t>
  </si>
  <si>
    <t>COVID-19 VAC RESERVE</t>
  </si>
  <si>
    <t>[CP] STATE APPR</t>
  </si>
  <si>
    <t>[CP] ST APPR-CAPTL</t>
  </si>
  <si>
    <t>[CP] CAP RES FUND</t>
  </si>
  <si>
    <t>PROJ SHARE-AG SCE&amp;G</t>
  </si>
  <si>
    <t>[CP] OTHER-R&amp;M</t>
  </si>
  <si>
    <t>[CP] OTHER-ENT-R&amp;M</t>
  </si>
  <si>
    <t>[CP] OTHER FDS-CAPTL</t>
  </si>
  <si>
    <t>[CP] OTHER-ENT-CAPTL</t>
  </si>
  <si>
    <t>CARES ACT - GEER</t>
  </si>
  <si>
    <t>ESCR-CONF 44-53-520</t>
  </si>
  <si>
    <t>TRUST-AID TO SUBD</t>
  </si>
  <si>
    <t>FLOOD CONTROL</t>
  </si>
  <si>
    <t>FUNDS HELD IN TRUST</t>
  </si>
  <si>
    <t>41R98000</t>
  </si>
  <si>
    <t>N08 ML PRC-LIVE SCAN</t>
  </si>
  <si>
    <t>42R78000</t>
  </si>
  <si>
    <t>P28 ML PROC-COMP REF</t>
  </si>
  <si>
    <t>42R88000</t>
  </si>
  <si>
    <t>B04 ML PROC-21 COMP</t>
  </si>
  <si>
    <t>43R78000</t>
  </si>
  <si>
    <t>E160 GO AIR 21A PROC</t>
  </si>
  <si>
    <t>44R18000</t>
  </si>
  <si>
    <t>GO ECON DEV 21A PROC</t>
  </si>
  <si>
    <t>TRST FREE SCH-INC</t>
  </si>
  <si>
    <t>PERM SCH FUND-PRIN</t>
  </si>
  <si>
    <t>LCL OPT TOURISM DEV</t>
  </si>
  <si>
    <t>CONFISCATED CASH</t>
  </si>
  <si>
    <t>J04 HAILE GOLD MINE</t>
  </si>
  <si>
    <t>K050 ML PROC 19</t>
  </si>
  <si>
    <t>L040 ML PROC 20</t>
  </si>
  <si>
    <t>TREASURY-EQUIT SHAR</t>
  </si>
  <si>
    <t>E200 CRA FINES ACCT</t>
  </si>
  <si>
    <t>[CP] CIB</t>
  </si>
  <si>
    <t>CARES ACT - EMPG</t>
  </si>
  <si>
    <t>2020 APR SEVERE WTHR</t>
  </si>
  <si>
    <t>[CP] FEDERAL</t>
  </si>
  <si>
    <t>[CP] FED-INT FD</t>
  </si>
  <si>
    <t>[CP] FED-INT-R&amp;M</t>
  </si>
  <si>
    <t>BOEING TRAINING</t>
  </si>
  <si>
    <t>PUBLC CHRTR SCH DIST</t>
  </si>
  <si>
    <t>TEXTBOOK BIDS</t>
  </si>
  <si>
    <t>51C60001</t>
  </si>
  <si>
    <t>CRRSAA - 2021</t>
  </si>
  <si>
    <t>51C70013</t>
  </si>
  <si>
    <t>ARP - CPB</t>
  </si>
  <si>
    <t>[CP] CAP RES-R&amp;M</t>
  </si>
  <si>
    <t>ST HIST PRESERV GRNT</t>
  </si>
  <si>
    <t>SC LENDS</t>
  </si>
  <si>
    <t>51C70006</t>
  </si>
  <si>
    <t>ARP - LBRARY SVCS</t>
  </si>
  <si>
    <t>MINING BONDS - EXT</t>
  </si>
  <si>
    <t>[CP] ST APPR-R&amp;M</t>
  </si>
  <si>
    <t>[CP] ST APPR EXT-R&amp;M</t>
  </si>
  <si>
    <t>HAZ WASTE CTY EXT</t>
  </si>
  <si>
    <t>[CP] OTHER FDS EXT</t>
  </si>
  <si>
    <t>CARES ACT-HOPWA</t>
  </si>
  <si>
    <t>CARES ACT-SURVEY</t>
  </si>
  <si>
    <t>51C10027</t>
  </si>
  <si>
    <t>CARES ACT-CDC NCIRD</t>
  </si>
  <si>
    <t>51C10029</t>
  </si>
  <si>
    <t>CARES ACT-CDC COVID</t>
  </si>
  <si>
    <t>[CP] FED-INT-CAPTL</t>
  </si>
  <si>
    <t>31C60000</t>
  </si>
  <si>
    <t>CRRSAA-PROVID RELIEF</t>
  </si>
  <si>
    <t>[CP] REVENUE BDS</t>
  </si>
  <si>
    <t>[CP] EXC DS RES FD</t>
  </si>
  <si>
    <t>SEIZ-AST-MONIES-STP</t>
  </si>
  <si>
    <t>51C70014</t>
  </si>
  <si>
    <t>ARP - ACF SVC PGMS</t>
  </si>
  <si>
    <t>GOV SCH OF AGRICULTURE AT JDLH</t>
  </si>
  <si>
    <t>L320</t>
  </si>
  <si>
    <t>HOUSING AUTHORITY</t>
  </si>
  <si>
    <t>CARES ACT-CDBG PGRM</t>
  </si>
  <si>
    <t>[CP] CIB - R&amp;M</t>
  </si>
  <si>
    <t>[CP] CIB - CAP</t>
  </si>
  <si>
    <t>EFA - RETIREE INS</t>
  </si>
  <si>
    <t>[CP] CAP RES-CAPTL</t>
  </si>
  <si>
    <t>N040 CRA EH COOPER</t>
  </si>
  <si>
    <t>UNCLAIMED PROP FD</t>
  </si>
  <si>
    <t>TIMBER CONT PER BD</t>
  </si>
  <si>
    <t>EQUIPMENT RENTAL</t>
  </si>
  <si>
    <t>PERF B - SAND HILLS</t>
  </si>
  <si>
    <t>PERF BD - HARBISON</t>
  </si>
  <si>
    <t>PERF BD - POE CREEK</t>
  </si>
  <si>
    <t>[CP] FED-R&amp;M</t>
  </si>
  <si>
    <t>PALMETTO PRIDE FUND</t>
  </si>
  <si>
    <t>SURETY DEP-GREENBAX</t>
  </si>
  <si>
    <t>SURETY DEPOSIT JWH</t>
  </si>
  <si>
    <t>BROKERS PREM TAX</t>
  </si>
  <si>
    <t>REAL ESTATE APP REG</t>
  </si>
  <si>
    <t>SPEC TRIB SALE TX</t>
  </si>
  <si>
    <t>SCDEW SYMPOSIUM</t>
  </si>
  <si>
    <t>DISASTR REL &amp; RESLNC</t>
  </si>
  <si>
    <t>RESILIENCE REVOLVING</t>
  </si>
  <si>
    <t>51C70000</t>
  </si>
  <si>
    <t>ARP - STATE FISC REC</t>
  </si>
  <si>
    <t>51C70003</t>
  </si>
  <si>
    <t>ARP - LOCAL FISC REC</t>
  </si>
  <si>
    <t>48R88000</t>
  </si>
  <si>
    <t>H630 ML PROC 22</t>
  </si>
  <si>
    <t>48R98000</t>
  </si>
  <si>
    <t>P280 ML PROC - CARTS</t>
  </si>
  <si>
    <t>H630 ML PROC 20</t>
  </si>
  <si>
    <t>[CP] ST APPR-NON REC</t>
  </si>
  <si>
    <t>51C70021</t>
  </si>
  <si>
    <t>ARP-EMPG SUPPLEMENTA</t>
  </si>
  <si>
    <t>51C60002</t>
  </si>
  <si>
    <t>CRRSAA-HEALTHY MEALS</t>
  </si>
  <si>
    <t>51C70007</t>
  </si>
  <si>
    <t>ARP - ESSER</t>
  </si>
  <si>
    <t>51C70022</t>
  </si>
  <si>
    <t>ARP - SNAP</t>
  </si>
  <si>
    <t>51C70025</t>
  </si>
  <si>
    <t>ARP - NEA PARTNERSHP</t>
  </si>
  <si>
    <t>51C70019</t>
  </si>
  <si>
    <t>ARP - SVOG</t>
  </si>
  <si>
    <t>GENERAL FD - GRT</t>
  </si>
  <si>
    <t>MEDICAID MATCH ACT</t>
  </si>
  <si>
    <t>51C70001</t>
  </si>
  <si>
    <t>ARP - IMMUN &amp; VACC</t>
  </si>
  <si>
    <t>51C70002</t>
  </si>
  <si>
    <t>ARP - ELC</t>
  </si>
  <si>
    <t>51C70016</t>
  </si>
  <si>
    <t>ARP-CRISIS RESPONSE</t>
  </si>
  <si>
    <t>51C70017</t>
  </si>
  <si>
    <t>ARP-PREVENT HLTH SVC</t>
  </si>
  <si>
    <t>31C20001</t>
  </si>
  <si>
    <t>FFCRA-FMAP NOV 2021</t>
  </si>
  <si>
    <t>51C18000</t>
  </si>
  <si>
    <t>(CP) CARES ACT</t>
  </si>
  <si>
    <t>51C70010</t>
  </si>
  <si>
    <t>ARP - SAMHSA</t>
  </si>
  <si>
    <t>51C70020</t>
  </si>
  <si>
    <t>ARP-MATERNAL &amp; CHILD</t>
  </si>
  <si>
    <t>51C70008</t>
  </si>
  <si>
    <t>ARP-OLDER AMERICANS</t>
  </si>
  <si>
    <t>DNA TESTING</t>
  </si>
  <si>
    <t>EIA-3595 EEDA SUPPL</t>
  </si>
  <si>
    <t>SC AGRIC TAX EXEMPT</t>
  </si>
  <si>
    <t>PESTICIDE DISPOSAL</t>
  </si>
  <si>
    <t>CARES ACT - TEFAP</t>
  </si>
  <si>
    <t>OPERATING REV-AD/EX</t>
  </si>
  <si>
    <t>OPER REV-FED GNT MTH</t>
  </si>
  <si>
    <t>51C70023</t>
  </si>
  <si>
    <t>ARP-CHILD NUTRITION</t>
  </si>
  <si>
    <t>GTWAY SENECA TINY HM</t>
  </si>
  <si>
    <t>[CP] EX DS RS-R&amp;M(G)</t>
  </si>
  <si>
    <t>BEP FEDERAL CONTRACT</t>
  </si>
  <si>
    <t>CONC OPER BENEFT-FED</t>
  </si>
  <si>
    <t>51S40000</t>
  </si>
  <si>
    <t>ARRA-ESC GRANTS</t>
  </si>
  <si>
    <t>U120</t>
  </si>
  <si>
    <t>DEPARTMENT OF TRANSPORTATION</t>
  </si>
  <si>
    <t>Fiscal Year: 2022</t>
  </si>
  <si>
    <t>Run Date: 7/8/2022-12:56 PM</t>
  </si>
  <si>
    <t>concaten</t>
  </si>
  <si>
    <t>Education Oversight Committee</t>
  </si>
  <si>
    <t>Office of Inspector General</t>
  </si>
  <si>
    <t>Office of Resilience</t>
  </si>
  <si>
    <t>Department of Administration</t>
  </si>
  <si>
    <t>Election Commission</t>
  </si>
  <si>
    <t>State Fiscal Accountability Authority</t>
  </si>
  <si>
    <t>H640</t>
  </si>
  <si>
    <t>H650</t>
  </si>
  <si>
    <t>Vocational Rehabilitation</t>
  </si>
  <si>
    <t>State Library</t>
  </si>
  <si>
    <t>Arts Commission</t>
  </si>
  <si>
    <t>Museum Commission</t>
  </si>
  <si>
    <t>Department of Public Safety</t>
  </si>
  <si>
    <t>Department of Aging</t>
  </si>
  <si>
    <t>John De La Howe School</t>
  </si>
  <si>
    <t>Forestry Commission</t>
  </si>
  <si>
    <t>Sea Grant Consortium</t>
  </si>
  <si>
    <t>Department of Commerce</t>
  </si>
  <si>
    <t>Public Service Commission</t>
  </si>
  <si>
    <t>Office of Regulatory Staff</t>
  </si>
  <si>
    <t>R160</t>
  </si>
  <si>
    <t>Second Injury Fund</t>
  </si>
  <si>
    <t>Department of Motor Vehicles</t>
  </si>
  <si>
    <t>Department of Revenue</t>
  </si>
  <si>
    <t>State Ethics Commission</t>
  </si>
  <si>
    <t>Procurement Review Panel</t>
  </si>
  <si>
    <t>U200</t>
  </si>
  <si>
    <t>State Commission For Minority Affairs</t>
  </si>
  <si>
    <t>Please Provide Classification in Closing Package</t>
  </si>
  <si>
    <t>GF-NONRECUR APROP-23</t>
  </si>
  <si>
    <t>51C70029</t>
  </si>
  <si>
    <t>ARP-OFC OF RESLIENCE</t>
  </si>
  <si>
    <t>PROJ SHARE-WAP SETTL</t>
  </si>
  <si>
    <t>PROJ SHARE - LIHEAP</t>
  </si>
  <si>
    <t>43T48000</t>
  </si>
  <si>
    <t>N080 ML PROC-COMP 22</t>
  </si>
  <si>
    <t>44T88000</t>
  </si>
  <si>
    <t>P320 ML PROC-CUBC 23</t>
  </si>
  <si>
    <t>39750P01</t>
  </si>
  <si>
    <t>VIC REST EXT PASS TH</t>
  </si>
  <si>
    <t>EARMARKED FUNDS</t>
  </si>
  <si>
    <t>AFS - GENERAL FUND</t>
  </si>
  <si>
    <t>H530</t>
  </si>
  <si>
    <t>MUSC-CONSORTIUM OF COMM TEACH</t>
  </si>
  <si>
    <t>GOV SCH FOR ARTS &amp; HUMANITIES</t>
  </si>
  <si>
    <t>GOV SCH FOR SCIENCE &amp; MATH</t>
  </si>
  <si>
    <t>51C70033</t>
  </si>
  <si>
    <t>ARP-SPECIAL EDUCATN</t>
  </si>
  <si>
    <t>WIC/RYAN WHITE RBATE</t>
  </si>
  <si>
    <t>PSC PRP GRP SETTLEMT</t>
  </si>
  <si>
    <t>POLLUTANTS REMED FD</t>
  </si>
  <si>
    <t>51C70027</t>
  </si>
  <si>
    <t>ARP-WTR &amp; SEWER INFR</t>
  </si>
  <si>
    <t>51C70034</t>
  </si>
  <si>
    <t>ARP - SC EQUIPS</t>
  </si>
  <si>
    <t>51C78000</t>
  </si>
  <si>
    <t>[CP] ARP-CAPITAL PRJ</t>
  </si>
  <si>
    <t>CRISIS &amp; TLC</t>
  </si>
  <si>
    <t>INPT COMM BED DAYS</t>
  </si>
  <si>
    <t>CONC OPER FED-PRGM</t>
  </si>
  <si>
    <t>AFS-GF-NONREC APR-23</t>
  </si>
  <si>
    <t>EFA - PUSD INCENTIVE</t>
  </si>
  <si>
    <t>51C70031</t>
  </si>
  <si>
    <t>ARP-TEFAP/EMERG FOOD</t>
  </si>
  <si>
    <t>51C70032</t>
  </si>
  <si>
    <t>ARP-LFPA/LOCAL FOOD</t>
  </si>
  <si>
    <t>P200</t>
  </si>
  <si>
    <t>CLEMSON UNIV PUB SERV ACT</t>
  </si>
  <si>
    <t>P210</t>
  </si>
  <si>
    <t>SCSU PUBLIC SERVICE ACT</t>
  </si>
  <si>
    <t>OPER REV-NAWCA MATCH</t>
  </si>
  <si>
    <t>MITIG SHEP WETLANDS</t>
  </si>
  <si>
    <t>ADM TX PASS THRU PRT</t>
  </si>
  <si>
    <t>41C70027</t>
  </si>
  <si>
    <t>ARP-WTR &amp; SWR-INFRAS</t>
  </si>
  <si>
    <t>51C70028</t>
  </si>
  <si>
    <t>ARP - BROADBAND ACCT</t>
  </si>
  <si>
    <t>51D10000</t>
  </si>
  <si>
    <t>IIJA - BEAD PLANNING</t>
  </si>
  <si>
    <t>52S80000</t>
  </si>
  <si>
    <t>ARRA &amp; IIJA STIM EO</t>
  </si>
  <si>
    <t>31R30000</t>
  </si>
  <si>
    <t>TAXPAYER REBATES</t>
  </si>
  <si>
    <t>COUNTY TRANSPORTATION FUNDS</t>
  </si>
  <si>
    <t>FNE 40-1-180 LIQ PET</t>
  </si>
  <si>
    <t>45T18000</t>
  </si>
  <si>
    <t>GO ECON DEV - DRIFT</t>
  </si>
  <si>
    <t>BASIC SUP MATCH-SCDC</t>
  </si>
  <si>
    <t>GEN FD REV FM OTH FD</t>
  </si>
  <si>
    <t>38N10000</t>
  </si>
  <si>
    <t>NASCAR LIC PLATE HWY</t>
  </si>
  <si>
    <t>2022 HURRICANE IAN</t>
  </si>
  <si>
    <t>41C70028</t>
  </si>
  <si>
    <t>ARPA-SLFRF BROADBAND</t>
  </si>
  <si>
    <t>51C70030</t>
  </si>
  <si>
    <t>ARP-BROADBND CAP PRJ</t>
  </si>
  <si>
    <t>RESTRICTED</t>
  </si>
  <si>
    <t>x</t>
  </si>
  <si>
    <t>count</t>
  </si>
  <si>
    <r>
      <t xml:space="preserve">Amounts in fund balance can only be used for the specific purposes stipulated by external resource providers, constitutional provisions, or enabling legislation; </t>
    </r>
    <r>
      <rPr>
        <b/>
        <i/>
        <sz val="11"/>
        <color theme="1"/>
        <rFont val="Times New Roman"/>
        <family val="1"/>
      </rPr>
      <t xml:space="preserve">externally enforceable limitation of usage.
</t>
    </r>
    <r>
      <rPr>
        <sz val="11"/>
        <color theme="1"/>
        <rFont val="Times New Roman"/>
        <family val="1"/>
      </rPr>
      <t xml:space="preserve">
Fund balance should be reported as restricted when constraints placed on the use of resources are either: 
a. Externally imposed by creditors (such as through debt covenants), grantors, contributors, or laws/regulations of other governments
b. Imposed by law through constitutional provisions or enabling legislation. "Enabling legislation" authorizes the government to assess, levy, charge, or otherwise mandate payment of resources (from external resource providers) and includes a legally enforceable requirement that those resources be used only for the specific purposes stipulated in the legislation.  Legal enforceability means that a government can be compelled by an external party (citizens, public interest groups, or the judiciary) to use resources created by enabling legislation only for the purposes specified by the legislation.</t>
    </r>
  </si>
  <si>
    <t xml:space="preserve">Due to the decentralized organizational structure of the State of South Carolina, certain information </t>
  </si>
  <si>
    <t>Office supplies, inventories, prepaid items, principal portion of a Permanent Fund</t>
  </si>
  <si>
    <t>Examples</t>
  </si>
  <si>
    <t>Legislative Department - The Senate</t>
  </si>
  <si>
    <t>Legislative Department - House of Representatives</t>
  </si>
  <si>
    <t>Legislative Department - Codification of Laws &amp; Legislative Council</t>
  </si>
  <si>
    <t>Legislative Department - Legislative Services Agency</t>
  </si>
  <si>
    <t>Legislative Department - Legislative Audit Council</t>
  </si>
  <si>
    <t>Judicial Department</t>
  </si>
  <si>
    <t>Administrative Law Court</t>
  </si>
  <si>
    <t>Governor's Office--Executive Control of State</t>
  </si>
  <si>
    <t>State Law Enforcement Division</t>
  </si>
  <si>
    <t>Governor's Office-- Executive Policy &amp; Programs</t>
  </si>
  <si>
    <t>Governor's Office--Mansion &amp; Grounds</t>
  </si>
  <si>
    <t>Lieutenant Governor's Office</t>
  </si>
  <si>
    <t>Secretary of State's Office</t>
  </si>
  <si>
    <t xml:space="preserve">Comptroller General's Office
</t>
  </si>
  <si>
    <t xml:space="preserve">State Treasurer's Office                                                                       </t>
  </si>
  <si>
    <t>E190</t>
  </si>
  <si>
    <t>Retirement System  Investment Commission</t>
  </si>
  <si>
    <t>Attorney General's Office</t>
  </si>
  <si>
    <t xml:space="preserve">Commission On Prosecution Coordination </t>
  </si>
  <si>
    <t xml:space="preserve">Commission On Indigent Defense </t>
  </si>
  <si>
    <t>Adjutant General's Office</t>
  </si>
  <si>
    <t>Department of Veteran's Affairs</t>
  </si>
  <si>
    <t>Revenue and Fiscal Affairs Office</t>
  </si>
  <si>
    <t>E600</t>
  </si>
  <si>
    <t>Opioid Recovery Fund Board</t>
  </si>
  <si>
    <t xml:space="preserve">Budget &amp; Control Board       
</t>
  </si>
  <si>
    <t>Office of the State Auditor</t>
  </si>
  <si>
    <t>Commission On Higher Education</t>
  </si>
  <si>
    <t>Higher Education Tuition Grants Commission</t>
  </si>
  <si>
    <t>State Board for Technical &amp; Comprehensive Education</t>
  </si>
  <si>
    <t>Department of Education</t>
  </si>
  <si>
    <t>Gov Sch For Arts &amp; Humanities</t>
  </si>
  <si>
    <t>Gov Sch For Science &amp; Math</t>
  </si>
  <si>
    <t>Educational Television Commission (ETV)</t>
  </si>
  <si>
    <t>Wil Lou Gray Opportunity School</t>
  </si>
  <si>
    <t>School For The Deaf and Blind</t>
  </si>
  <si>
    <t>Department of Archives and History</t>
  </si>
  <si>
    <t>Confederate Relic Room and Military 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</si>
  <si>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</si>
  <si>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</si>
  <si>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</si>
  <si>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</si>
  <si>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</si>
  <si>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Social Services</t>
  </si>
  <si>
    <t>Department of Children's Advocacy</t>
  </si>
  <si>
    <t>Commission For The Blind</t>
  </si>
  <si>
    <t>Human Affairs Commission</t>
  </si>
  <si>
    <t>Department of Corrections</t>
  </si>
  <si>
    <t>Department of Probation, Parole and Pardon Services</t>
  </si>
  <si>
    <t>Department of Juvenile Justice</t>
  </si>
  <si>
    <t>Law Enforcement Training Council</t>
  </si>
  <si>
    <t>Department of Agriculture</t>
  </si>
  <si>
    <t>Department of Natural Resources</t>
  </si>
  <si>
    <t>Department of Parks, Recreation and Tourism</t>
  </si>
  <si>
    <t>South Carolina Conservation Bank</t>
  </si>
  <si>
    <t>Rural Infastructure Authority</t>
  </si>
  <si>
    <t>Worker's Compensation Commission</t>
  </si>
  <si>
    <t>Department of Insurance</t>
  </si>
  <si>
    <t>Board of Financial Institutions</t>
  </si>
  <si>
    <t>Department of Consumer Affairs</t>
  </si>
  <si>
    <t>Department of Labor, Licensing, and Regulation</t>
  </si>
  <si>
    <t>Department of Employment and Workforce</t>
  </si>
  <si>
    <t>Aeronautics Division</t>
  </si>
  <si>
    <t>State of South Carolina</t>
  </si>
  <si>
    <t>Signature Page</t>
  </si>
  <si>
    <t>Due Date</t>
  </si>
  <si>
    <t>Email:</t>
  </si>
  <si>
    <t>Date Reviewed:</t>
  </si>
  <si>
    <t>Representations made by signing as the reviewer:</t>
  </si>
  <si>
    <t>I acknowledge and have fulfilled the responsibility for implementation and maintenance of internal control relevant to the preparation 
and fair presentation of year end packets that are free from material misstatement, whether due to fraud or error.</t>
  </si>
  <si>
    <t>Special and extraordinary items have been appropriately classified and reported.</t>
  </si>
  <si>
    <t>Section 3.20, Governmental Fund Balance Classification Reporting Package</t>
  </si>
  <si>
    <t>State Of South Carolina</t>
  </si>
  <si>
    <t>8/16/2024</t>
  </si>
  <si>
    <t>Year-End Reporting Instructions</t>
  </si>
  <si>
    <t>Note: This is the ONLY tab from package 3.20 that is to be submitted in PDF format, all others are submitted via excel format.</t>
  </si>
  <si>
    <t xml:space="preserve">         State Of South Carolina</t>
  </si>
  <si>
    <t>Governmental Fund Balance Classification Reporting Form</t>
  </si>
  <si>
    <t>(1)</t>
  </si>
  <si>
    <t>Governmental Fund Number</t>
  </si>
  <si>
    <t>(1)  Is the fund still being used at fiscal year end?</t>
  </si>
  <si>
    <t>Action(s) Required</t>
  </si>
  <si>
    <t>(6)</t>
  </si>
  <si>
    <t>(2)  Is the Documented Classification correct?</t>
  </si>
  <si>
    <t>(3)  If the Documented Classification column is blank OR column (2) has a response of No, please select the appropriate classification in column AND then complete tab 3.20.2.</t>
  </si>
  <si>
    <t>(4)  Is any portion of this fund balance related to a grant? Please select N/A if the fund begins with a 5.</t>
  </si>
  <si>
    <r>
      <t xml:space="preserve">(6)  If the reported fund balance classification is Unassigned, please select Yes to affirm that the fund balance is </t>
    </r>
    <r>
      <rPr>
        <b/>
        <sz val="11"/>
        <rFont val="Times New Roman"/>
        <family val="1"/>
      </rPr>
      <t>not intended for a specific purpose as of June 30</t>
    </r>
    <r>
      <rPr>
        <sz val="11"/>
        <rFont val="Times New Roman"/>
        <family val="1"/>
      </rPr>
      <t>.</t>
    </r>
  </si>
  <si>
    <t>the classification used in the previous fiscal year for ACFR reporting. If the fund was set up during this current fiscal year, the classification of that fund will be presented as submitted.</t>
  </si>
  <si>
    <t xml:space="preserve">2. Confirm by drop-down (Yes/No) selection the fund balance classification. </t>
  </si>
  <si>
    <t>4. Confirm by drop-down (Yes/No) selection if any portion of the outstanding fund balance is related to a grant.</t>
  </si>
  <si>
    <t>If Yes, provide the portion of the fund balance that relates to the grant. Value should be the exact value</t>
  </si>
  <si>
    <t>and not rounded. A credit balance should be entered as (XX.XX) and a debit balance as XX.XX.</t>
  </si>
  <si>
    <r>
      <t xml:space="preserve">(5)  If the answer to question (4) is Yes, please provide the portion of the fund balance that is related to a grant. </t>
    </r>
    <r>
      <rPr>
        <b/>
        <sz val="11"/>
        <color rgb="FFFF0000"/>
        <rFont val="Times New Roman"/>
        <family val="1"/>
      </rPr>
      <t xml:space="preserve">Please provide the exact value (i.e., do not round). A credit balance should be presented with parenthesis - for example: (500,000.55). </t>
    </r>
  </si>
  <si>
    <t>This form needs to be completed if a change in classification is reported OR if the Documented Classification column is blank.</t>
  </si>
  <si>
    <t>Fund Number</t>
  </si>
  <si>
    <t>Fund Name</t>
  </si>
  <si>
    <t>Reason For Change</t>
  </si>
  <si>
    <t>Fund Purpose</t>
  </si>
  <si>
    <t>Governmental Fund Balance Classification Change Support Form</t>
  </si>
  <si>
    <t>1. Reason for change</t>
  </si>
  <si>
    <t>2. Purpose of the fund during the fiscal year ended June 30</t>
  </si>
  <si>
    <t>3.  Revenue Source</t>
  </si>
  <si>
    <t>Supporting Documentation of Authority</t>
  </si>
  <si>
    <r>
      <t xml:space="preserve">A. Please complete this form and submit in </t>
    </r>
    <r>
      <rPr>
        <b/>
        <sz val="11"/>
        <color rgb="FFFF0000"/>
        <rFont val="Times New Roman"/>
        <family val="1"/>
      </rPr>
      <t>PDF format</t>
    </r>
    <r>
      <rPr>
        <sz val="11"/>
        <rFont val="Times New Roman"/>
        <family val="1"/>
      </rPr>
      <t>.  All other tabs are to be submitted in the excel format.</t>
    </r>
  </si>
  <si>
    <t>Reviewer Checklist</t>
  </si>
  <si>
    <t>Governmental Fund Balance Classification Reporting Package</t>
  </si>
  <si>
    <t>Have all the required questions on Form 3.20.1 been answered?</t>
  </si>
  <si>
    <t>Has supporting documentation for any funds not in use at fiscal year end been included as an attachment to the closing package submission?</t>
  </si>
  <si>
    <t>Have all fund balance classifications reported on Form 3.20.1 been confirmed?</t>
  </si>
  <si>
    <t>Have grant balances reported on Form 3.20.1 been provided in the required format?</t>
  </si>
  <si>
    <t>Has all the required information been provided for changes in fund balance classification on Form 3.20.3?</t>
  </si>
  <si>
    <t>Have all fund balance classification changes reported on Form 3.20.1 been documented on Form 3.20.2?</t>
  </si>
  <si>
    <t>Is the contact information (name and email) for the preparer and reviewer reported accurately on the Signature Page?</t>
  </si>
  <si>
    <t>This form is a mechanism for review. It should be completed before the reviewer signs the</t>
  </si>
  <si>
    <t>the Signature Page.</t>
  </si>
  <si>
    <t>A. All questions must be answered.</t>
  </si>
  <si>
    <t>4.  The entity that determines and/or enforces constraints on expenditures.</t>
  </si>
  <si>
    <t>5.  Supporting Documentation of Authority (ex. Code of Laws, constitutional provision, debt covenant, grant agreement, etc.)</t>
  </si>
  <si>
    <r>
      <t xml:space="preserve">This form will provide </t>
    </r>
    <r>
      <rPr>
        <b/>
        <sz val="11"/>
        <color rgb="FFFF0000"/>
        <rFont val="Times New Roman"/>
        <family val="1"/>
      </rPr>
      <t xml:space="preserve">GOVERNMENTAL FUNDS ONLY </t>
    </r>
    <r>
      <rPr>
        <sz val="11"/>
        <rFont val="Times New Roman"/>
        <family val="1"/>
      </rPr>
      <t>that had an existing fund balance or activity during the fiscal year and</t>
    </r>
  </si>
  <si>
    <t>and there is an outstanding fund balance, please include with the submission an explanation of why the</t>
  </si>
  <si>
    <t>fund is no longer being used.</t>
  </si>
  <si>
    <t>presented or if no classification is presented.</t>
  </si>
  <si>
    <t>3. Select new classification for current fiscal year ACFR reporting if different than Docmented Classification</t>
  </si>
  <si>
    <t>fund balance is not intended for a specific purpose as of June 30.</t>
  </si>
  <si>
    <t xml:space="preserve">5. If the fund balance classification reported is Unassigned, affirm by drop-down (Yes) selection that the </t>
  </si>
  <si>
    <t xml:space="preserve">B. Any No responses indicate an error.  If errors are identified, return the package to the preparer for </t>
  </si>
  <si>
    <t>The date of submission will be noted for internal and external auditors.</t>
  </si>
  <si>
    <t>B. A completed reviewer's checklist must accompany the reporting package submission.</t>
  </si>
  <si>
    <t>Date submitted to ACFR Team:</t>
  </si>
  <si>
    <t>Fund balance is unable to be spent. The nonspendable fund balance classification includes amounts that cannot be spent because they are either (a) not in spendable form or (b) legally or contractually required to be maintained intact.  The "not in spendable form" includes items that are not expected to be converted to cash, for example, inventories and prepaid amounts.  It also includes the long-term amount of loans and notes receivable, as well as property acquired for resale.  However, if the use of the proceeds from the collection of those receivables or from the sale of those properties is restricted, committed, or assigned, then they should be included in the appropriate fund balance classification (restricted, committed, or assigned), rather than nonspendable fund balance.  The corpus (or principal) of a permanent fund is an example of an amount that is legally or contractually required to be maintained intact. Net assets required to be retained in perpetuity are also considered nonspendable.</t>
  </si>
  <si>
    <t>a. A federal grant for school lunches
b. Local government statute authorizes a specific tax or fee for a specific purpose (hotel occupancy tax, levied specifically for beautifying the downtown business district) and legal enforceability regarding use of tax is established by case law or discussion with governmental counsel.
c. Debt proceeds that must be used for a specific purpose based on a voter-approved proposition.
d. A bond agreement requires that 1 year's debt service be maintained with a trustee until the debt from a particular bond issue is fully redeemed.
e. Expendable portion of a Permanent Fund
f. Legal settlements that include restrictions</t>
  </si>
  <si>
    <r>
      <t xml:space="preserve">Amounts in fund balance can only be used for the specific purposes determined by formal action of the government's highest level of decision-making authority; </t>
    </r>
    <r>
      <rPr>
        <b/>
        <i/>
        <sz val="11"/>
        <color theme="1"/>
        <rFont val="Times New Roman"/>
        <family val="1"/>
      </rPr>
      <t>self-imposed limitations.</t>
    </r>
    <r>
      <rPr>
        <sz val="11"/>
        <color theme="1"/>
        <rFont val="Times New Roman"/>
        <family val="1"/>
      </rPr>
      <t xml:space="preserve"> 
Committed funds cannot be used for any other purpose unless the government removes or changes the specified use by taking the same type of action (for example, legislation, resolution, ordinance) it employed to previously commit those amounts; all changes should be approved by the legislative and executive branches of the government, if applicable.  Committed fund balance should also include contractual obligations to the extent that existing resources in the fund have been specifically committed for use in satisfying those contractual requirements. 
-The use restriction is imposed by legislation that is separate from the legislation that created the revenue source.
-The allocation or earmarking of existing resource inflows by separate legislation.
-The use of constraints is not legally enforceable.
-Amounts may be redeployed for other purposes with appropriate due process</t>
    </r>
  </si>
  <si>
    <r>
      <t xml:space="preserve">Amounts in fund balance are constrained by the government's intent to be used for specific purposes; </t>
    </r>
    <r>
      <rPr>
        <b/>
        <i/>
        <sz val="11"/>
        <color theme="1"/>
        <rFont val="Times New Roman"/>
        <family val="1"/>
      </rPr>
      <t>limitation resulting from intended use</t>
    </r>
    <r>
      <rPr>
        <sz val="11"/>
        <color theme="1"/>
        <rFont val="Times New Roman"/>
        <family val="1"/>
      </rPr>
      <t>. Assigned funds should not have a negative balance.
Intent should be expressed by the:
a. Governing body itself
b. A body (ex-budget or finance committee) or official to which the governing body has delegated authority
Authority for declaring intent on use of funds is not required to be at the governments highest level of decision making authority. Constraints imposed can be easily removed or altered.</t>
    </r>
  </si>
  <si>
    <r>
      <rPr>
        <b/>
        <sz val="11"/>
        <color theme="1"/>
        <rFont val="Times New Roman"/>
        <family val="1"/>
      </rPr>
      <t xml:space="preserve">Unassigned fund balance is the residual classification for the general fund. </t>
    </r>
    <r>
      <rPr>
        <sz val="11"/>
        <color theme="1"/>
        <rFont val="Times New Roman"/>
        <family val="1"/>
      </rPr>
      <t>Fund balance that has not been assigned to other funds and has not been restricted, committed, or assigned to specific purposes within the general fund.</t>
    </r>
  </si>
  <si>
    <t>General fund surplus
Deficit fund balances in other fund balance classifications</t>
  </si>
  <si>
    <t>Ulysses S. Grant</t>
  </si>
  <si>
    <t>Jill Jacobs</t>
  </si>
  <si>
    <t>Director of Administration</t>
  </si>
  <si>
    <t>jjacobs@cg.sc.gov</t>
  </si>
  <si>
    <t>803-737-9999</t>
  </si>
  <si>
    <t>Comptroller General</t>
  </si>
  <si>
    <t>ugrant@cg.sc.gov</t>
  </si>
  <si>
    <t>803-737-9990</t>
  </si>
  <si>
    <t>Yes</t>
  </si>
  <si>
    <t>No</t>
  </si>
  <si>
    <t>Fund was misclassified in prior year</t>
  </si>
  <si>
    <t>Office rehabilitation</t>
  </si>
  <si>
    <t>General fund</t>
  </si>
  <si>
    <t>State legislature and agency management</t>
  </si>
  <si>
    <t>FY24 Budget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</si>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</sst>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General_)"/>
    <numFmt numFmtId="166" formatCode="[$-409]mmmm\ d\,\ yyyy;@"/>
    <numFmt numFmtId="167" formatCode="&quot;$&quot;#,##0\ ;\(&quot;$&quot;#,##0\);@*."/>
    <numFmt numFmtId="168" formatCode="_(* #,##0_);_(* \(#,##0\);_(* &quot;-&quot;??_);_(@_)"/>
    <numFmt numFmtId="169" formatCode="[&lt;=9999999]###\-####;\(###\)\ ###\-####"/>
  </numFmts>
  <fonts count="66" x14ac:knownFonts="1">
    <font>
      <sz val="11"/>
      <color theme="1"/>
      <name val="Calibri"/>
      <family val="2"/>
      <scheme val="minor"/>
    </font>
    <font>
      <b/>
      <sz val="12"/>
      <name val="Times New Roman"/>
      <family val="1"/>
    </font>
    <font>
      <sz val="12"/>
      <name val="Times New Roman"/>
      <family val="1"/>
    </font>
    <font>
      <b/>
      <sz val="10"/>
      <name val="Times New Roman"/>
      <family val="1"/>
    </font>
    <font>
      <u/>
      <sz val="10"/>
      <color indexed="12"/>
      <name val="MS Sans Serif"/>
      <family val="2"/>
    </font>
    <font>
      <sz val="10"/>
      <name val="MS Sans Serif"/>
      <family val="2"/>
    </font>
    <font>
      <sz val="10"/>
      <name val="Arial"/>
      <family val="2"/>
    </font>
    <font>
      <sz val="10"/>
      <color theme="1"/>
      <name val="Arial"/>
      <family val="2"/>
    </font>
    <font>
      <sz val="10"/>
      <name val="Arial"/>
      <family val="2"/>
    </font>
    <font>
      <sz val="11"/>
      <name val="Times New Roman"/>
      <family val="1"/>
    </font>
    <font>
      <sz val="11"/>
      <color theme="1"/>
      <name val="Calibri"/>
      <family val="2"/>
      <scheme val="minor"/>
    </font>
    <font>
      <sz val="8"/>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8"/>
      <color indexed="12"/>
      <name val="Arial"/>
      <family val="2"/>
    </font>
    <font>
      <u/>
      <sz val="10"/>
      <color indexed="12"/>
      <name val="Arial"/>
      <family val="2"/>
    </font>
    <font>
      <sz val="11"/>
      <color indexed="62"/>
      <name val="Calibri"/>
      <family val="2"/>
    </font>
    <font>
      <sz val="11"/>
      <color indexed="53"/>
      <name val="Calibri"/>
      <family val="2"/>
    </font>
    <font>
      <sz val="11"/>
      <color indexed="60"/>
      <name val="Calibri"/>
      <family val="2"/>
    </font>
    <font>
      <sz val="12"/>
      <color theme="1"/>
      <name val="Times New Roman"/>
      <family val="2"/>
    </font>
    <font>
      <sz val="12"/>
      <color theme="1"/>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b/>
      <sz val="8"/>
      <name val="Arial"/>
      <family val="2"/>
    </font>
    <font>
      <sz val="11"/>
      <color theme="1"/>
      <name val="Times New Roman"/>
      <family val="1"/>
    </font>
    <font>
      <b/>
      <sz val="11"/>
      <name val="Times New Roman"/>
      <family val="1"/>
    </font>
    <font>
      <sz val="11"/>
      <color theme="0"/>
      <name val="Times New Roman"/>
      <family val="1"/>
    </font>
    <font>
      <b/>
      <sz val="12"/>
      <color rgb="FFFF0000"/>
      <name val="Times New Roman"/>
      <family val="1"/>
    </font>
    <font>
      <b/>
      <sz val="11"/>
      <color theme="1"/>
      <name val="Times New Roman"/>
      <family val="1"/>
    </font>
    <font>
      <b/>
      <i/>
      <sz val="11"/>
      <color theme="1"/>
      <name val="Times New Roman"/>
      <family val="1"/>
    </font>
    <font>
      <u/>
      <sz val="11"/>
      <name val="Times New Roman"/>
      <family val="1"/>
    </font>
    <font>
      <u/>
      <sz val="11"/>
      <color indexed="12"/>
      <name val="Times New Roman"/>
      <family val="1"/>
    </font>
    <font>
      <sz val="11"/>
      <color indexed="10"/>
      <name val="Times New Roman"/>
      <family val="1"/>
    </font>
    <font>
      <b/>
      <sz val="11"/>
      <color rgb="FFFF0000"/>
      <name val="Times New Roman"/>
      <family val="1"/>
    </font>
    <font>
      <sz val="11"/>
      <color rgb="FF333333"/>
      <name val="Times New Roman"/>
      <family val="1"/>
    </font>
    <font>
      <b/>
      <sz val="11"/>
      <color rgb="FFFFFFFF"/>
      <name val="Times New Roman"/>
      <family val="1"/>
    </font>
    <font>
      <b/>
      <sz val="11"/>
      <color rgb="FF000000"/>
      <name val="Times New Roman"/>
      <family val="1"/>
    </font>
    <font>
      <b/>
      <sz val="11"/>
      <color theme="0"/>
      <name val="Times New Roman"/>
      <family val="1"/>
    </font>
    <font>
      <sz val="8"/>
      <color rgb="FF333333"/>
      <name val="Arial"/>
      <family val="2"/>
    </font>
    <font>
      <sz val="9"/>
      <color rgb="FF333333"/>
      <name val="Arial"/>
      <family val="2"/>
    </font>
    <font>
      <sz val="8"/>
      <color rgb="FF333333"/>
      <name val="Arial"/>
      <family val="2"/>
    </font>
    <font>
      <b/>
      <sz val="12"/>
      <color rgb="FF333333"/>
      <name val="Arial"/>
      <family val="2"/>
    </font>
    <font>
      <b/>
      <sz val="10"/>
      <name val="Arial"/>
      <family val="2"/>
    </font>
    <font>
      <sz val="10"/>
      <name val="Times New Roman"/>
      <family val="1"/>
    </font>
    <font>
      <b/>
      <sz val="10"/>
      <color rgb="FFFF0000"/>
      <name val="Times New Roman"/>
      <family val="1"/>
    </font>
    <font>
      <u/>
      <sz val="10"/>
      <color indexed="12"/>
      <name val="Times New Roman"/>
      <family val="1"/>
    </font>
    <font>
      <sz val="16"/>
      <name val="Times New Roman"/>
      <family val="1"/>
    </font>
  </fonts>
  <fills count="64">
    <fill>
      <patternFill patternType="none"/>
    </fill>
    <fill>
      <patternFill patternType="gray125"/>
    </fill>
    <fill>
      <patternFill patternType="solid">
        <fgColor rgb="FFCCFFCC"/>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0"/>
      </patternFill>
    </fill>
    <fill>
      <patternFill patternType="solid">
        <fgColor rgb="FFFFFFFF"/>
        <bgColor rgb="FFFFFFFF"/>
      </patternFill>
    </fill>
    <fill>
      <patternFill patternType="solid">
        <fgColor rgb="FF0B64A0"/>
        <bgColor rgb="FFFFFFFF"/>
      </patternFill>
    </fill>
    <fill>
      <patternFill patternType="solid">
        <fgColor rgb="FFC6C3C6"/>
        <bgColor rgb="FFFFFFFF"/>
      </patternFill>
    </fill>
    <fill>
      <patternFill patternType="solid">
        <fgColor theme="9" tint="-0.249977111117893"/>
        <bgColor rgb="FFFFFFFF"/>
      </patternFill>
    </fill>
    <fill>
      <patternFill patternType="solid">
        <fgColor theme="9" tint="-0.249977111117893"/>
        <bgColor indexed="64"/>
      </patternFill>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000"/>
        <bgColor indexed="64"/>
      </patternFill>
    </fill>
  </fills>
  <borders count="47">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54"/>
      </left>
      <right/>
      <top style="thin">
        <color indexed="54"/>
      </top>
      <bottom/>
      <diagonal/>
    </border>
    <border>
      <left style="thin">
        <color auto="1"/>
      </left>
      <right/>
      <top/>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rgb="FF3877A6"/>
      </left>
      <right style="thin">
        <color rgb="FF3877A6"/>
      </right>
      <top style="thin">
        <color rgb="FF3877A6"/>
      </top>
      <bottom style="thin">
        <color rgb="FFA5A5B1"/>
      </bottom>
      <diagonal/>
    </border>
    <border>
      <left/>
      <right/>
      <top style="thin">
        <color rgb="FFEBEBEB"/>
      </top>
      <bottom style="thin">
        <color rgb="FFEBEBEB"/>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double">
        <color indexed="64"/>
      </right>
      <top/>
      <bottom style="double">
        <color indexed="64"/>
      </bottom>
      <diagonal/>
    </border>
    <border>
      <left/>
      <right style="double">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163">
    <xf numFmtId="0" fontId="0" fillId="0" borderId="0"/>
    <xf numFmtId="0" fontId="4" fillId="0" borderId="0" applyNumberFormat="0" applyFill="0" applyBorder="0" applyAlignment="0" applyProtection="0">
      <alignment vertical="top"/>
      <protection locked="0"/>
    </xf>
    <xf numFmtId="0" fontId="5" fillId="0" borderId="0"/>
    <xf numFmtId="0" fontId="6" fillId="0" borderId="0"/>
    <xf numFmtId="0" fontId="7" fillId="0" borderId="0"/>
    <xf numFmtId="0" fontId="6" fillId="0" borderId="0"/>
    <xf numFmtId="0" fontId="8" fillId="0" borderId="0"/>
    <xf numFmtId="0" fontId="6" fillId="0" borderId="0"/>
    <xf numFmtId="0" fontId="6" fillId="0" borderId="0"/>
    <xf numFmtId="0" fontId="6" fillId="0" borderId="0"/>
    <xf numFmtId="165" fontId="11" fillId="0" borderId="0"/>
    <xf numFmtId="0" fontId="10" fillId="0" borderId="0"/>
    <xf numFmtId="0" fontId="1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5" fillId="6" borderId="14" applyNumberFormat="0" applyAlignment="0" applyProtection="0"/>
    <xf numFmtId="167" fontId="16" fillId="0" borderId="0"/>
    <xf numFmtId="0" fontId="17" fillId="18" borderId="15"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0" borderId="1">
      <alignment horizontal="right"/>
      <protection locked="0"/>
    </xf>
    <xf numFmtId="0" fontId="19" fillId="0" borderId="0" applyNumberFormat="0" applyFill="0" applyBorder="0" applyAlignment="0" applyProtection="0"/>
    <xf numFmtId="0" fontId="20" fillId="19" borderId="0" applyNumberFormat="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 fillId="0" borderId="12">
      <protection locked="0"/>
    </xf>
    <xf numFmtId="0" fontId="1" fillId="0" borderId="0">
      <protection locked="0"/>
    </xf>
    <xf numFmtId="15" fontId="16" fillId="0" borderId="1" applyNumberFormat="0">
      <protection locked="0"/>
    </xf>
    <xf numFmtId="0" fontId="2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2" borderId="14" applyNumberFormat="0" applyAlignment="0" applyProtection="0"/>
    <xf numFmtId="0" fontId="28" fillId="0" borderId="19" applyNumberFormat="0" applyFill="0" applyAlignment="0" applyProtection="0"/>
    <xf numFmtId="0" fontId="29" fillId="12" borderId="0" applyNumberFormat="0" applyBorder="0" applyAlignment="0" applyProtection="0"/>
    <xf numFmtId="0" fontId="7" fillId="0" borderId="0"/>
    <xf numFmtId="165" fontId="11" fillId="0" borderId="0"/>
    <xf numFmtId="0" fontId="6" fillId="0" borderId="0"/>
    <xf numFmtId="0" fontId="11" fillId="0" borderId="0">
      <protection locked="0"/>
    </xf>
    <xf numFmtId="0" fontId="6" fillId="0" borderId="0"/>
    <xf numFmtId="0" fontId="5" fillId="0" borderId="0"/>
    <xf numFmtId="0" fontId="5" fillId="0" borderId="0"/>
    <xf numFmtId="37" fontId="11" fillId="0" borderId="0"/>
    <xf numFmtId="0" fontId="6" fillId="0" borderId="0"/>
    <xf numFmtId="0" fontId="30" fillId="0" borderId="0"/>
    <xf numFmtId="0" fontId="31" fillId="0" borderId="0"/>
    <xf numFmtId="0" fontId="31" fillId="0" borderId="0"/>
    <xf numFmtId="0" fontId="31" fillId="0" borderId="0"/>
    <xf numFmtId="0" fontId="31" fillId="0" borderId="0"/>
    <xf numFmtId="0" fontId="31" fillId="0" borderId="0"/>
    <xf numFmtId="0" fontId="6" fillId="0" borderId="0"/>
    <xf numFmtId="0" fontId="10" fillId="0" borderId="0"/>
    <xf numFmtId="165" fontId="11" fillId="0" borderId="0"/>
    <xf numFmtId="0" fontId="6" fillId="5" borderId="20" applyNumberFormat="0" applyFont="0" applyAlignment="0" applyProtection="0"/>
    <xf numFmtId="0" fontId="16" fillId="0" borderId="0">
      <protection locked="0"/>
    </xf>
    <xf numFmtId="0" fontId="16" fillId="0" borderId="0">
      <protection locked="0"/>
    </xf>
    <xf numFmtId="0" fontId="16" fillId="0" borderId="21">
      <protection locked="0"/>
    </xf>
    <xf numFmtId="0" fontId="16" fillId="0" borderId="22">
      <protection locked="0"/>
    </xf>
    <xf numFmtId="0" fontId="32" fillId="6" borderId="23" applyNumberFormat="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4" fontId="33" fillId="20" borderId="23" applyNumberFormat="0" applyProtection="0">
      <alignment vertical="center"/>
    </xf>
    <xf numFmtId="4" fontId="34" fillId="20" borderId="23" applyNumberFormat="0" applyProtection="0">
      <alignment vertical="center"/>
    </xf>
    <xf numFmtId="4" fontId="33" fillId="20" borderId="23" applyNumberFormat="0" applyProtection="0">
      <alignment horizontal="left" vertical="center" indent="1"/>
    </xf>
    <xf numFmtId="4" fontId="33" fillId="20" borderId="23" applyNumberFormat="0" applyProtection="0">
      <alignment horizontal="left" vertical="center" indent="1"/>
    </xf>
    <xf numFmtId="0" fontId="6" fillId="21" borderId="23" applyNumberFormat="0" applyProtection="0">
      <alignment horizontal="left" vertical="center" indent="1"/>
    </xf>
    <xf numFmtId="4" fontId="33" fillId="22" borderId="23" applyNumberFormat="0" applyProtection="0">
      <alignment horizontal="right" vertical="center"/>
    </xf>
    <xf numFmtId="4" fontId="33" fillId="23" borderId="23" applyNumberFormat="0" applyProtection="0">
      <alignment horizontal="right" vertical="center"/>
    </xf>
    <xf numFmtId="4" fontId="33" fillId="24" borderId="23" applyNumberFormat="0" applyProtection="0">
      <alignment horizontal="right" vertical="center"/>
    </xf>
    <xf numFmtId="4" fontId="33" fillId="25" borderId="23" applyNumberFormat="0" applyProtection="0">
      <alignment horizontal="right" vertical="center"/>
    </xf>
    <xf numFmtId="4" fontId="33" fillId="26" borderId="23" applyNumberFormat="0" applyProtection="0">
      <alignment horizontal="right" vertical="center"/>
    </xf>
    <xf numFmtId="4" fontId="33" fillId="27" borderId="23" applyNumberFormat="0" applyProtection="0">
      <alignment horizontal="right" vertical="center"/>
    </xf>
    <xf numFmtId="4" fontId="33" fillId="28" borderId="23" applyNumberFormat="0" applyProtection="0">
      <alignment horizontal="right" vertical="center"/>
    </xf>
    <xf numFmtId="4" fontId="33" fillId="29" borderId="23" applyNumberFormat="0" applyProtection="0">
      <alignment horizontal="right" vertical="center"/>
    </xf>
    <xf numFmtId="4" fontId="33" fillId="30" borderId="23" applyNumberFormat="0" applyProtection="0">
      <alignment horizontal="right" vertical="center"/>
    </xf>
    <xf numFmtId="4" fontId="35" fillId="31" borderId="23" applyNumberFormat="0" applyProtection="0">
      <alignment horizontal="left" vertical="center" indent="1"/>
    </xf>
    <xf numFmtId="4" fontId="33" fillId="32" borderId="24" applyNumberFormat="0" applyProtection="0">
      <alignment horizontal="left" vertical="center" indent="1"/>
    </xf>
    <xf numFmtId="4" fontId="36" fillId="33" borderId="0" applyNumberFormat="0" applyProtection="0">
      <alignment horizontal="left" vertical="center" indent="1"/>
    </xf>
    <xf numFmtId="0" fontId="6" fillId="21" borderId="23" applyNumberFormat="0" applyProtection="0">
      <alignment horizontal="left" vertical="center" indent="1"/>
    </xf>
    <xf numFmtId="4" fontId="33" fillId="32" borderId="23" applyNumberFormat="0" applyProtection="0">
      <alignment horizontal="left" vertical="center" indent="1"/>
    </xf>
    <xf numFmtId="4" fontId="33" fillId="34" borderId="23" applyNumberFormat="0" applyProtection="0">
      <alignment horizontal="left" vertical="center" indent="1"/>
    </xf>
    <xf numFmtId="0" fontId="6" fillId="34" borderId="23" applyNumberFormat="0" applyProtection="0">
      <alignment horizontal="left" vertical="center" indent="1"/>
    </xf>
    <xf numFmtId="0" fontId="6" fillId="34" borderId="23" applyNumberFormat="0" applyProtection="0">
      <alignment horizontal="left" vertical="center" indent="1"/>
    </xf>
    <xf numFmtId="0" fontId="6" fillId="35" borderId="23" applyNumberFormat="0" applyProtection="0">
      <alignment horizontal="left" vertical="center" indent="1"/>
    </xf>
    <xf numFmtId="0" fontId="6" fillId="35" borderId="23" applyNumberFormat="0" applyProtection="0">
      <alignment horizontal="left" vertical="center" indent="1"/>
    </xf>
    <xf numFmtId="0" fontId="6" fillId="36" borderId="23" applyNumberFormat="0" applyProtection="0">
      <alignment horizontal="left" vertical="center" indent="1"/>
    </xf>
    <xf numFmtId="0" fontId="6" fillId="36" borderId="23" applyNumberFormat="0" applyProtection="0">
      <alignment horizontal="left" vertical="center" indent="1"/>
    </xf>
    <xf numFmtId="0" fontId="6" fillId="21" borderId="23" applyNumberFormat="0" applyProtection="0">
      <alignment horizontal="left" vertical="center" indent="1"/>
    </xf>
    <xf numFmtId="0" fontId="6" fillId="21" borderId="23" applyNumberFormat="0" applyProtection="0">
      <alignment horizontal="left" vertical="center" indent="1"/>
    </xf>
    <xf numFmtId="4" fontId="33" fillId="37" borderId="23" applyNumberFormat="0" applyProtection="0">
      <alignment vertical="center"/>
    </xf>
    <xf numFmtId="4" fontId="34" fillId="37" borderId="23" applyNumberFormat="0" applyProtection="0">
      <alignment vertical="center"/>
    </xf>
    <xf numFmtId="4" fontId="33" fillId="37" borderId="23" applyNumberFormat="0" applyProtection="0">
      <alignment horizontal="left" vertical="center" indent="1"/>
    </xf>
    <xf numFmtId="4" fontId="33" fillId="37" borderId="23" applyNumberFormat="0" applyProtection="0">
      <alignment horizontal="left" vertical="center" indent="1"/>
    </xf>
    <xf numFmtId="4" fontId="33" fillId="32" borderId="23" applyNumberFormat="0" applyProtection="0">
      <alignment horizontal="right" vertical="center"/>
    </xf>
    <xf numFmtId="4" fontId="34" fillId="32" borderId="23" applyNumberFormat="0" applyProtection="0">
      <alignment horizontal="right" vertical="center"/>
    </xf>
    <xf numFmtId="0" fontId="6" fillId="21" borderId="23" applyNumberFormat="0" applyProtection="0">
      <alignment horizontal="left" vertical="center" indent="1"/>
    </xf>
    <xf numFmtId="0" fontId="6" fillId="21" borderId="23" applyNumberFormat="0" applyProtection="0">
      <alignment horizontal="left" vertical="center" indent="1"/>
    </xf>
    <xf numFmtId="0" fontId="37" fillId="0" borderId="0"/>
    <xf numFmtId="4" fontId="38" fillId="32" borderId="23" applyNumberFormat="0" applyProtection="0">
      <alignment horizontal="right" vertical="center"/>
    </xf>
    <xf numFmtId="0" fontId="39" fillId="0" borderId="0" applyNumberFormat="0" applyFill="0" applyBorder="0" applyAlignment="0" applyProtection="0"/>
    <xf numFmtId="0" fontId="40" fillId="0" borderId="25" applyNumberFormat="0" applyFill="0" applyAlignment="0" applyProtection="0"/>
    <xf numFmtId="0" fontId="41" fillId="0" borderId="0" applyNumberFormat="0" applyFill="0" applyBorder="0" applyAlignment="0" applyProtection="0"/>
    <xf numFmtId="0" fontId="10" fillId="0" borderId="0"/>
    <xf numFmtId="0" fontId="42" fillId="9" borderId="26" applyBorder="0"/>
    <xf numFmtId="43" fontId="10" fillId="0" borderId="0" applyFont="0" applyFill="0" applyBorder="0" applyAlignment="0" applyProtection="0"/>
    <xf numFmtId="0" fontId="10" fillId="0" borderId="0"/>
    <xf numFmtId="0" fontId="12" fillId="38" borderId="0" applyNumberFormat="0" applyBorder="0" applyAlignment="0" applyProtection="0"/>
    <xf numFmtId="0" fontId="12" fillId="39" borderId="0" applyNumberFormat="0" applyBorder="0" applyAlignment="0" applyProtection="0"/>
    <xf numFmtId="0" fontId="13" fillId="40"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3" fillId="43"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3" fillId="46" borderId="0" applyNumberFormat="0" applyBorder="0" applyAlignment="0" applyProtection="0"/>
    <xf numFmtId="0" fontId="12" fillId="41" borderId="0" applyNumberFormat="0" applyBorder="0" applyAlignment="0" applyProtection="0"/>
    <xf numFmtId="0" fontId="12" fillId="47" borderId="0" applyNumberFormat="0" applyBorder="0" applyAlignment="0" applyProtection="0"/>
    <xf numFmtId="0" fontId="13" fillId="42"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3" fillId="4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52" borderId="0" applyNumberFormat="0" applyBorder="0" applyAlignment="0" applyProtection="0"/>
    <xf numFmtId="0" fontId="11" fillId="6" borderId="29" applyNumberFormat="0">
      <protection locked="0"/>
    </xf>
    <xf numFmtId="4" fontId="11" fillId="13" borderId="28" applyNumberFormat="0" applyProtection="0">
      <alignment horizontal="left" vertical="center" indent="1"/>
    </xf>
    <xf numFmtId="0" fontId="11" fillId="53" borderId="5"/>
    <xf numFmtId="0" fontId="39" fillId="0" borderId="0" applyNumberFormat="0" applyFill="0" applyBorder="0" applyAlignment="0" applyProtection="0"/>
    <xf numFmtId="43" fontId="10" fillId="0" borderId="0" applyFont="0" applyFill="0" applyBorder="0" applyAlignment="0" applyProtection="0"/>
    <xf numFmtId="0" fontId="10" fillId="0" borderId="0"/>
    <xf numFmtId="0" fontId="6" fillId="0" borderId="0"/>
    <xf numFmtId="0" fontId="6" fillId="0" borderId="0"/>
    <xf numFmtId="0" fontId="5" fillId="0" borderId="0"/>
  </cellStyleXfs>
  <cellXfs count="237">
    <xf numFmtId="0" fontId="0" fillId="0" borderId="0" xfId="0"/>
    <xf numFmtId="0" fontId="9" fillId="0" borderId="0" xfId="8" applyNumberFormat="1" applyFont="1" applyBorder="1" applyAlignment="1" applyProtection="1">
      <alignment horizontal="left"/>
    </xf>
    <xf numFmtId="168" fontId="9" fillId="0" borderId="0" xfId="158" applyNumberFormat="1" applyFont="1" applyBorder="1" applyAlignment="1" applyProtection="1">
      <alignment horizontal="left"/>
    </xf>
    <xf numFmtId="0" fontId="9" fillId="0" borderId="0" xfId="8" applyFont="1" applyBorder="1" applyAlignment="1" applyProtection="1">
      <alignment horizontal="left" wrapText="1"/>
    </xf>
    <xf numFmtId="0" fontId="9" fillId="0" borderId="0" xfId="8" applyFont="1" applyBorder="1" applyAlignment="1" applyProtection="1">
      <alignment horizontal="left"/>
    </xf>
    <xf numFmtId="0" fontId="43" fillId="0" borderId="0" xfId="0" applyFont="1"/>
    <xf numFmtId="0" fontId="43" fillId="58" borderId="0" xfId="0" applyFont="1" applyFill="1"/>
    <xf numFmtId="0" fontId="43" fillId="0" borderId="0" xfId="0" applyFont="1" applyFill="1"/>
    <xf numFmtId="0" fontId="47" fillId="0" borderId="27" xfId="0" applyFont="1" applyBorder="1" applyAlignment="1">
      <alignment horizontal="right" vertical="top"/>
    </xf>
    <xf numFmtId="0" fontId="47" fillId="0" borderId="3" xfId="0" applyFont="1" applyBorder="1" applyAlignment="1">
      <alignment horizontal="right"/>
    </xf>
    <xf numFmtId="0" fontId="47" fillId="0" borderId="3" xfId="0" applyFont="1" applyBorder="1" applyAlignment="1">
      <alignment horizontal="right" vertical="top"/>
    </xf>
    <xf numFmtId="0" fontId="43" fillId="0" borderId="0" xfId="0" applyFont="1" applyAlignment="1">
      <alignment vertical="top"/>
    </xf>
    <xf numFmtId="0" fontId="9" fillId="0" borderId="0" xfId="0" applyFont="1"/>
    <xf numFmtId="0" fontId="9" fillId="0" borderId="0" xfId="0" applyFont="1" applyAlignment="1">
      <alignment horizontal="center"/>
    </xf>
    <xf numFmtId="0" fontId="49" fillId="0" borderId="0" xfId="0" applyFont="1"/>
    <xf numFmtId="0" fontId="44" fillId="0" borderId="0" xfId="0" applyFont="1"/>
    <xf numFmtId="0" fontId="50" fillId="0" borderId="0" xfId="1" quotePrefix="1" applyFont="1" applyAlignment="1" applyProtection="1"/>
    <xf numFmtId="0" fontId="50" fillId="0" borderId="0" xfId="1" applyFont="1" applyAlignment="1" applyProtection="1">
      <alignment horizontal="center"/>
    </xf>
    <xf numFmtId="0" fontId="9" fillId="0" borderId="0" xfId="2" applyFont="1"/>
    <xf numFmtId="0" fontId="43" fillId="0" borderId="0" xfId="2" applyFont="1" applyAlignment="1"/>
    <xf numFmtId="0" fontId="9" fillId="0" borderId="0" xfId="2" applyFont="1" applyAlignment="1">
      <alignment horizontal="left"/>
    </xf>
    <xf numFmtId="0" fontId="9" fillId="0" borderId="0" xfId="2" applyFont="1" applyAlignment="1">
      <alignment horizontal="left" indent="2"/>
    </xf>
    <xf numFmtId="0" fontId="9" fillId="0" borderId="0" xfId="2" applyFont="1" applyAlignment="1">
      <alignment horizontal="left" indent="5"/>
    </xf>
    <xf numFmtId="0" fontId="9" fillId="0" borderId="0" xfId="0" applyFont="1" applyBorder="1" applyAlignment="1">
      <alignment horizontal="center"/>
    </xf>
    <xf numFmtId="0" fontId="9" fillId="0" borderId="0" xfId="0" applyFont="1" applyBorder="1"/>
    <xf numFmtId="0" fontId="51" fillId="0" borderId="0" xfId="0" applyFont="1" applyBorder="1"/>
    <xf numFmtId="0" fontId="9" fillId="0" borderId="0" xfId="0" applyNumberFormat="1" applyFont="1" applyAlignment="1">
      <alignment horizontal="left" indent="2"/>
    </xf>
    <xf numFmtId="0" fontId="9" fillId="0" borderId="0" xfId="0" applyFont="1" applyAlignment="1">
      <alignment horizontal="left"/>
    </xf>
    <xf numFmtId="0" fontId="9" fillId="0" borderId="0" xfId="0" applyFont="1" applyFill="1"/>
    <xf numFmtId="0" fontId="9" fillId="0" borderId="0" xfId="0" applyFont="1" applyFill="1" applyAlignment="1">
      <alignment horizontal="center"/>
    </xf>
    <xf numFmtId="0" fontId="44" fillId="0" borderId="0" xfId="0" applyFont="1" applyAlignment="1"/>
    <xf numFmtId="0" fontId="53" fillId="54" borderId="0" xfId="0" applyFont="1" applyFill="1" applyAlignment="1">
      <alignment horizontal="left"/>
    </xf>
    <xf numFmtId="0" fontId="53" fillId="57" borderId="0" xfId="0" applyFont="1" applyFill="1" applyAlignment="1">
      <alignment horizontal="left"/>
    </xf>
    <xf numFmtId="49" fontId="54" fillId="55" borderId="30" xfId="0" applyNumberFormat="1" applyFont="1" applyFill="1" applyBorder="1" applyAlignment="1">
      <alignment horizontal="center" wrapText="1"/>
    </xf>
    <xf numFmtId="0" fontId="44" fillId="58" borderId="0" xfId="6" applyFont="1" applyFill="1" applyAlignment="1" applyProtection="1">
      <alignment wrapText="1"/>
    </xf>
    <xf numFmtId="0" fontId="9" fillId="58" borderId="0" xfId="6" applyFont="1" applyFill="1" applyProtection="1"/>
    <xf numFmtId="0" fontId="9" fillId="0" borderId="0" xfId="0" applyNumberFormat="1" applyFont="1" applyBorder="1" applyAlignment="1" applyProtection="1">
      <alignment vertical="top"/>
      <protection hidden="1"/>
    </xf>
    <xf numFmtId="0" fontId="9" fillId="0" borderId="0" xfId="0" applyNumberFormat="1" applyFont="1" applyProtection="1">
      <protection hidden="1"/>
    </xf>
    <xf numFmtId="0" fontId="9" fillId="0" borderId="0" xfId="65" applyFont="1" applyProtection="1">
      <protection hidden="1"/>
    </xf>
    <xf numFmtId="0" fontId="9" fillId="0" borderId="0" xfId="6" applyFont="1" applyProtection="1"/>
    <xf numFmtId="0" fontId="44" fillId="0" borderId="34" xfId="6" applyFont="1" applyFill="1" applyBorder="1" applyAlignment="1" applyProtection="1">
      <alignment horizontal="center" wrapText="1"/>
    </xf>
    <xf numFmtId="0" fontId="44" fillId="0" borderId="0" xfId="6" applyFont="1" applyAlignment="1" applyProtection="1">
      <alignment wrapText="1"/>
    </xf>
    <xf numFmtId="164" fontId="9" fillId="0" borderId="0" xfId="6" applyNumberFormat="1" applyFont="1" applyFill="1" applyBorder="1" applyAlignment="1" applyProtection="1">
      <alignment horizontal="center" vertical="center" shrinkToFit="1"/>
      <protection locked="0"/>
    </xf>
    <xf numFmtId="168" fontId="9" fillId="0" borderId="0" xfId="158" applyNumberFormat="1" applyFont="1" applyFill="1" applyBorder="1" applyAlignment="1" applyProtection="1">
      <alignment horizontal="center" vertical="center" shrinkToFit="1"/>
      <protection locked="0"/>
    </xf>
    <xf numFmtId="0" fontId="9" fillId="0" borderId="0" xfId="6" applyFont="1" applyProtection="1">
      <protection hidden="1"/>
    </xf>
    <xf numFmtId="0" fontId="9" fillId="0" borderId="0" xfId="6" applyNumberFormat="1" applyFont="1" applyProtection="1">
      <protection hidden="1"/>
    </xf>
    <xf numFmtId="0" fontId="9" fillId="0" borderId="0" xfId="6" applyFont="1" applyBorder="1" applyProtection="1"/>
    <xf numFmtId="168" fontId="9" fillId="0" borderId="0" xfId="158" applyNumberFormat="1" applyFont="1" applyBorder="1" applyProtection="1"/>
    <xf numFmtId="0" fontId="9" fillId="0" borderId="0" xfId="6" applyFont="1" applyAlignment="1" applyProtection="1">
      <alignment wrapText="1"/>
    </xf>
    <xf numFmtId="0" fontId="45" fillId="61" borderId="0" xfId="0" applyFont="1" applyFill="1" applyProtection="1">
      <protection hidden="1"/>
    </xf>
    <xf numFmtId="0" fontId="43" fillId="2" borderId="33" xfId="0" applyFont="1" applyFill="1" applyBorder="1" applyAlignment="1" applyProtection="1">
      <alignment vertical="top" wrapText="1"/>
      <protection locked="0"/>
    </xf>
    <xf numFmtId="0" fontId="44" fillId="0" borderId="0" xfId="6" applyFont="1" applyAlignment="1" applyProtection="1">
      <alignment wrapText="1"/>
      <protection hidden="1"/>
    </xf>
    <xf numFmtId="0" fontId="52" fillId="0" borderId="0" xfId="0" applyFont="1" applyAlignment="1">
      <alignment horizontal="center" wrapText="1"/>
    </xf>
    <xf numFmtId="0" fontId="52" fillId="60" borderId="0" xfId="0" applyFont="1" applyFill="1" applyAlignment="1">
      <alignment horizontal="centerContinuous" wrapText="1"/>
    </xf>
    <xf numFmtId="0" fontId="47" fillId="0" borderId="33" xfId="0" applyFont="1" applyBorder="1" applyAlignment="1">
      <alignment horizontal="center" wrapText="1"/>
    </xf>
    <xf numFmtId="0" fontId="47" fillId="0" borderId="0" xfId="0" applyFont="1" applyAlignment="1">
      <alignment horizontal="center" wrapText="1"/>
    </xf>
    <xf numFmtId="0" fontId="56" fillId="61" borderId="0" xfId="0" applyFont="1" applyFill="1" applyAlignment="1" applyProtection="1">
      <alignment horizontal="center" wrapText="1"/>
      <protection hidden="1"/>
    </xf>
    <xf numFmtId="0" fontId="44" fillId="0" borderId="33" xfId="0" applyFont="1" applyFill="1" applyBorder="1" applyAlignment="1">
      <alignment horizontal="center" wrapText="1"/>
    </xf>
    <xf numFmtId="0" fontId="9" fillId="0" borderId="33" xfId="0" applyFont="1" applyFill="1" applyBorder="1" applyProtection="1">
      <protection hidden="1"/>
    </xf>
    <xf numFmtId="0" fontId="9" fillId="0" borderId="33" xfId="0" applyFont="1" applyFill="1" applyBorder="1" applyAlignment="1" applyProtection="1">
      <protection hidden="1"/>
    </xf>
    <xf numFmtId="0" fontId="45" fillId="0" borderId="0" xfId="0" applyFont="1"/>
    <xf numFmtId="0" fontId="56" fillId="0" borderId="0" xfId="0" applyFont="1" applyAlignment="1">
      <alignment horizontal="center" wrapText="1"/>
    </xf>
    <xf numFmtId="0" fontId="45" fillId="0" borderId="0" xfId="0" applyFont="1" applyProtection="1">
      <protection hidden="1"/>
    </xf>
    <xf numFmtId="165" fontId="45" fillId="0" borderId="0" xfId="0" applyNumberFormat="1" applyFont="1" applyProtection="1">
      <protection hidden="1"/>
    </xf>
    <xf numFmtId="0" fontId="45" fillId="0" borderId="0" xfId="0" applyFont="1" applyFill="1" applyAlignment="1">
      <alignment horizontal="centerContinuous"/>
    </xf>
    <xf numFmtId="0" fontId="45" fillId="0" borderId="0" xfId="0" applyFont="1" applyFill="1" applyAlignment="1" applyProtection="1">
      <alignment horizontal="left"/>
      <protection hidden="1"/>
    </xf>
    <xf numFmtId="0" fontId="45" fillId="0" borderId="0" xfId="0" applyFont="1" applyFill="1"/>
    <xf numFmtId="0" fontId="45" fillId="0" borderId="0" xfId="0" applyFont="1" applyFill="1" applyProtection="1">
      <protection hidden="1"/>
    </xf>
    <xf numFmtId="49" fontId="57" fillId="54" borderId="31" xfId="0" applyNumberFormat="1" applyFont="1" applyFill="1" applyBorder="1" applyAlignment="1">
      <alignment horizontal="center"/>
    </xf>
    <xf numFmtId="49" fontId="57" fillId="54" borderId="31" xfId="0" applyNumberFormat="1" applyFont="1" applyFill="1" applyBorder="1" applyAlignment="1">
      <alignment horizontal="left"/>
    </xf>
    <xf numFmtId="49" fontId="58" fillId="54" borderId="32" xfId="0" applyNumberFormat="1" applyFont="1" applyFill="1" applyBorder="1" applyAlignment="1">
      <alignment horizontal="left"/>
    </xf>
    <xf numFmtId="49" fontId="57" fillId="54" borderId="0" xfId="0" applyNumberFormat="1" applyFont="1" applyFill="1" applyBorder="1" applyAlignment="1">
      <alignment horizontal="center"/>
    </xf>
    <xf numFmtId="49" fontId="57" fillId="54" borderId="0" xfId="0" applyNumberFormat="1" applyFont="1" applyFill="1" applyBorder="1" applyAlignment="1">
      <alignment horizontal="left"/>
    </xf>
    <xf numFmtId="49" fontId="58" fillId="54" borderId="0" xfId="0" applyNumberFormat="1" applyFont="1" applyFill="1" applyBorder="1" applyAlignment="1">
      <alignment horizontal="left"/>
    </xf>
    <xf numFmtId="0" fontId="53" fillId="54" borderId="0" xfId="0" applyNumberFormat="1" applyFont="1" applyFill="1" applyAlignment="1">
      <alignment horizontal="left"/>
    </xf>
    <xf numFmtId="0" fontId="54" fillId="55" borderId="30" xfId="0" applyNumberFormat="1" applyFont="1" applyFill="1" applyBorder="1" applyAlignment="1">
      <alignment horizontal="center" wrapText="1"/>
    </xf>
    <xf numFmtId="0" fontId="43" fillId="0" borderId="0" xfId="0" applyNumberFormat="1" applyFont="1"/>
    <xf numFmtId="49" fontId="60" fillId="54" borderId="0" xfId="0" applyNumberFormat="1" applyFont="1" applyFill="1" applyAlignment="1"/>
    <xf numFmtId="49" fontId="59" fillId="54" borderId="0" xfId="0" applyNumberFormat="1" applyFont="1" applyFill="1" applyAlignment="1"/>
    <xf numFmtId="43" fontId="60" fillId="54" borderId="0" xfId="158" applyFont="1" applyFill="1" applyAlignment="1"/>
    <xf numFmtId="43" fontId="53" fillId="54" borderId="0" xfId="158" applyFont="1" applyFill="1" applyAlignment="1">
      <alignment horizontal="left"/>
    </xf>
    <xf numFmtId="43" fontId="59" fillId="54" borderId="0" xfId="158" applyFont="1" applyFill="1" applyAlignment="1"/>
    <xf numFmtId="43" fontId="55" fillId="56" borderId="0" xfId="158" applyFont="1" applyFill="1" applyAlignment="1">
      <alignment horizontal="center" vertical="center" wrapText="1"/>
    </xf>
    <xf numFmtId="43" fontId="58" fillId="54" borderId="32" xfId="158" applyFont="1" applyFill="1" applyBorder="1" applyAlignment="1">
      <alignment horizontal="right"/>
    </xf>
    <xf numFmtId="43" fontId="43" fillId="0" borderId="0" xfId="158" applyFont="1"/>
    <xf numFmtId="43" fontId="58" fillId="54" borderId="0" xfId="158" applyFont="1" applyFill="1" applyBorder="1" applyAlignment="1">
      <alignment horizontal="right"/>
    </xf>
    <xf numFmtId="0" fontId="43" fillId="60" borderId="31" xfId="0" applyFont="1" applyFill="1" applyBorder="1"/>
    <xf numFmtId="0" fontId="43" fillId="60" borderId="32" xfId="0" applyFont="1" applyFill="1" applyBorder="1"/>
    <xf numFmtId="43" fontId="43" fillId="60" borderId="32" xfId="158" applyFont="1" applyFill="1" applyBorder="1"/>
    <xf numFmtId="0" fontId="9" fillId="0" borderId="27" xfId="8" applyNumberFormat="1" applyFont="1" applyBorder="1" applyAlignment="1" applyProtection="1">
      <alignment horizontal="left"/>
    </xf>
    <xf numFmtId="0" fontId="9" fillId="0" borderId="0" xfId="155" quotePrefix="1" applyNumberFormat="1" applyFont="1" applyFill="1" applyBorder="1" applyProtection="1">
      <alignment horizontal="left" vertical="center" indent="1"/>
      <protection hidden="1"/>
    </xf>
    <xf numFmtId="165" fontId="61" fillId="0" borderId="0" xfId="159" applyNumberFormat="1" applyFont="1" applyAlignment="1">
      <alignment horizontal="center" vertical="center" wrapText="1"/>
    </xf>
    <xf numFmtId="165" fontId="61" fillId="0" borderId="0" xfId="159" applyNumberFormat="1" applyFont="1" applyAlignment="1">
      <alignment vertical="center"/>
    </xf>
    <xf numFmtId="0" fontId="7" fillId="0" borderId="0" xfId="4"/>
    <xf numFmtId="165" fontId="6" fillId="0" borderId="0" xfId="159" applyNumberFormat="1" applyFont="1" applyAlignment="1">
      <alignment horizontal="center" vertical="center" wrapText="1"/>
    </xf>
    <xf numFmtId="165" fontId="6" fillId="0" borderId="0" xfId="159" applyNumberFormat="1" applyFont="1" applyAlignment="1">
      <alignment vertical="center"/>
    </xf>
    <xf numFmtId="165" fontId="6" fillId="0" borderId="0" xfId="159" applyNumberFormat="1" applyFont="1" applyAlignment="1">
      <alignment horizontal="center" vertical="center"/>
    </xf>
    <xf numFmtId="165" fontId="6" fillId="0" borderId="0" xfId="159" quotePrefix="1" applyNumberFormat="1" applyFont="1" applyAlignment="1">
      <alignment horizontal="center" vertical="center"/>
    </xf>
    <xf numFmtId="14" fontId="52" fillId="0" borderId="0" xfId="0" applyNumberFormat="1" applyFont="1" applyFill="1" applyAlignment="1"/>
    <xf numFmtId="49" fontId="52" fillId="60" borderId="0" xfId="0" applyNumberFormat="1" applyFont="1" applyFill="1" applyAlignment="1"/>
    <xf numFmtId="0" fontId="62" fillId="0" borderId="0" xfId="161" applyFont="1" applyAlignment="1">
      <alignment horizontal="centerContinuous" vertical="top"/>
    </xf>
    <xf numFmtId="0" fontId="62" fillId="0" borderId="0" xfId="162" applyFont="1"/>
    <xf numFmtId="0" fontId="62" fillId="0" borderId="0" xfId="161" applyFont="1"/>
    <xf numFmtId="0" fontId="63" fillId="60" borderId="0" xfId="161" applyFont="1" applyFill="1" applyAlignment="1">
      <alignment vertical="top"/>
    </xf>
    <xf numFmtId="0" fontId="63" fillId="60" borderId="0" xfId="161" applyFont="1" applyFill="1"/>
    <xf numFmtId="0" fontId="63" fillId="60" borderId="0" xfId="162" applyFont="1" applyFill="1"/>
    <xf numFmtId="0" fontId="62" fillId="0" borderId="0" xfId="9" applyFont="1"/>
    <xf numFmtId="0" fontId="62" fillId="2" borderId="0" xfId="162" applyFont="1" applyFill="1" applyAlignment="1" applyProtection="1">
      <alignment horizontal="center"/>
      <protection locked="0"/>
    </xf>
    <xf numFmtId="0" fontId="62" fillId="2" borderId="1" xfId="162" applyFont="1" applyFill="1" applyBorder="1" applyProtection="1">
      <protection hidden="1"/>
    </xf>
    <xf numFmtId="0" fontId="62" fillId="0" borderId="0" xfId="161" applyFont="1" applyAlignment="1">
      <alignment horizontal="center"/>
    </xf>
    <xf numFmtId="0" fontId="62" fillId="0" borderId="0" xfId="161" applyFont="1" applyAlignment="1">
      <alignment vertical="top"/>
    </xf>
    <xf numFmtId="0" fontId="62" fillId="0" borderId="0" xfId="161" applyFont="1" applyAlignment="1">
      <alignment horizontal="right" vertical="top"/>
    </xf>
    <xf numFmtId="0" fontId="62" fillId="0" borderId="6" xfId="9" applyFont="1" applyBorder="1"/>
    <xf numFmtId="0" fontId="62" fillId="0" borderId="7" xfId="9" applyFont="1" applyBorder="1"/>
    <xf numFmtId="0" fontId="62" fillId="0" borderId="8" xfId="9" applyFont="1" applyBorder="1"/>
    <xf numFmtId="0" fontId="62" fillId="0" borderId="9" xfId="9" applyFont="1" applyBorder="1"/>
    <xf numFmtId="0" fontId="62" fillId="0" borderId="1" xfId="9" applyFont="1" applyBorder="1" applyAlignment="1">
      <alignment horizontal="left"/>
    </xf>
    <xf numFmtId="0" fontId="63" fillId="0" borderId="10" xfId="9" applyFont="1" applyBorder="1"/>
    <xf numFmtId="0" fontId="62" fillId="0" borderId="38" xfId="9" applyFont="1" applyBorder="1" applyAlignment="1">
      <alignment horizontal="left"/>
    </xf>
    <xf numFmtId="166" fontId="62" fillId="2" borderId="1" xfId="9" applyNumberFormat="1" applyFont="1" applyFill="1" applyBorder="1" applyAlignment="1" applyProtection="1">
      <alignment horizontal="left"/>
      <protection locked="0"/>
    </xf>
    <xf numFmtId="0" fontId="62" fillId="2" borderId="1" xfId="9" applyFont="1" applyFill="1" applyBorder="1" applyAlignment="1" applyProtection="1">
      <alignment horizontal="left"/>
      <protection locked="0"/>
    </xf>
    <xf numFmtId="0" fontId="64" fillId="2" borderId="1" xfId="57" applyFont="1" applyFill="1" applyBorder="1" applyAlignment="1" applyProtection="1">
      <alignment horizontal="left"/>
      <protection locked="0"/>
    </xf>
    <xf numFmtId="169" fontId="62" fillId="2" borderId="1" xfId="9" applyNumberFormat="1" applyFont="1" applyFill="1" applyBorder="1" applyAlignment="1" applyProtection="1">
      <alignment horizontal="left"/>
      <protection locked="0"/>
    </xf>
    <xf numFmtId="169" fontId="62" fillId="0" borderId="0" xfId="9" applyNumberFormat="1" applyFont="1" applyAlignment="1" applyProtection="1">
      <alignment horizontal="left"/>
      <protection locked="0"/>
    </xf>
    <xf numFmtId="0" fontId="62" fillId="0" borderId="10" xfId="9" applyFont="1" applyBorder="1"/>
    <xf numFmtId="0" fontId="62" fillId="0" borderId="0" xfId="9" applyFont="1" applyAlignment="1">
      <alignment horizontal="left" wrapText="1"/>
    </xf>
    <xf numFmtId="0" fontId="62" fillId="0" borderId="11" xfId="9" applyFont="1" applyBorder="1"/>
    <xf numFmtId="0" fontId="62" fillId="0" borderId="12" xfId="9" applyFont="1" applyBorder="1"/>
    <xf numFmtId="0" fontId="62" fillId="0" borderId="13" xfId="9" applyFont="1" applyBorder="1"/>
    <xf numFmtId="0" fontId="62" fillId="0" borderId="0" xfId="9" applyFont="1" applyAlignment="1">
      <alignment horizontal="center"/>
    </xf>
    <xf numFmtId="0" fontId="62" fillId="0" borderId="0" xfId="9" applyFont="1" applyAlignment="1">
      <alignment horizontal="right"/>
    </xf>
    <xf numFmtId="0" fontId="62" fillId="0" borderId="0" xfId="9" applyFont="1" applyAlignment="1">
      <alignment shrinkToFit="1"/>
    </xf>
    <xf numFmtId="0" fontId="62" fillId="0" borderId="0" xfId="9" applyFont="1" applyAlignment="1">
      <alignment horizontal="left" vertical="center" wrapText="1"/>
    </xf>
    <xf numFmtId="0" fontId="62" fillId="0" borderId="0" xfId="9" applyFont="1" applyAlignment="1">
      <alignment vertical="center" wrapText="1"/>
    </xf>
    <xf numFmtId="0" fontId="1" fillId="0" borderId="0" xfId="4" applyFont="1" applyAlignment="1">
      <alignment horizontal="center"/>
    </xf>
    <xf numFmtId="0" fontId="63" fillId="0" borderId="0" xfId="161" applyFont="1" applyFill="1" applyAlignment="1">
      <alignment vertical="top"/>
    </xf>
    <xf numFmtId="0" fontId="63" fillId="0" borderId="0" xfId="161" applyFont="1" applyFill="1"/>
    <xf numFmtId="0" fontId="63" fillId="0" borderId="0" xfId="162" applyFont="1" applyFill="1"/>
    <xf numFmtId="0" fontId="44" fillId="0" borderId="37" xfId="6" applyNumberFormat="1" applyFont="1" applyFill="1" applyBorder="1" applyAlignment="1" applyProtection="1">
      <alignment horizontal="center" wrapText="1"/>
    </xf>
    <xf numFmtId="0" fontId="44" fillId="0" borderId="37" xfId="6" applyFont="1" applyFill="1" applyBorder="1" applyAlignment="1" applyProtection="1">
      <alignment horizontal="center" wrapText="1"/>
    </xf>
    <xf numFmtId="49" fontId="44" fillId="0" borderId="37" xfId="0" applyNumberFormat="1" applyFont="1" applyBorder="1" applyAlignment="1">
      <alignment horizontal="center"/>
    </xf>
    <xf numFmtId="0" fontId="44" fillId="0" borderId="37" xfId="6" quotePrefix="1" applyFont="1" applyFill="1" applyBorder="1" applyAlignment="1" applyProtection="1">
      <alignment horizontal="center" wrapText="1"/>
    </xf>
    <xf numFmtId="168" fontId="44" fillId="0" borderId="37" xfId="158" quotePrefix="1" applyNumberFormat="1" applyFont="1" applyFill="1" applyBorder="1" applyAlignment="1" applyProtection="1">
      <alignment horizontal="center" wrapText="1"/>
    </xf>
    <xf numFmtId="49" fontId="43" fillId="60" borderId="31" xfId="0" applyNumberFormat="1" applyFont="1" applyFill="1" applyBorder="1"/>
    <xf numFmtId="49" fontId="43" fillId="60" borderId="32" xfId="0" applyNumberFormat="1" applyFont="1" applyFill="1" applyBorder="1"/>
    <xf numFmtId="0" fontId="52" fillId="0" borderId="0" xfId="6" applyFont="1" applyAlignment="1" applyProtection="1">
      <alignment horizontal="left" vertical="center" wrapText="1"/>
      <protection hidden="1"/>
    </xf>
    <xf numFmtId="0" fontId="45" fillId="0" borderId="0" xfId="8" applyFont="1" applyBorder="1" applyAlignment="1" applyProtection="1">
      <alignment horizontal="left"/>
    </xf>
    <xf numFmtId="0" fontId="9" fillId="0" borderId="0" xfId="8" applyFont="1" applyBorder="1" applyAlignment="1" applyProtection="1">
      <alignment horizontal="center"/>
    </xf>
    <xf numFmtId="0" fontId="9" fillId="0" borderId="0" xfId="155" quotePrefix="1" applyNumberFormat="1" applyFont="1" applyFill="1" applyBorder="1" applyAlignment="1" applyProtection="1">
      <alignment horizontal="center" vertical="center"/>
      <protection hidden="1"/>
    </xf>
    <xf numFmtId="0" fontId="9" fillId="0" borderId="0" xfId="6" applyFont="1" applyAlignment="1" applyProtection="1">
      <alignment horizontal="center"/>
      <protection hidden="1"/>
    </xf>
    <xf numFmtId="0" fontId="9" fillId="0" borderId="0" xfId="6" applyFont="1" applyFill="1" applyProtection="1"/>
    <xf numFmtId="0" fontId="9" fillId="0" borderId="0" xfId="6" applyFont="1" applyFill="1" applyProtection="1">
      <protection hidden="1"/>
    </xf>
    <xf numFmtId="43" fontId="9" fillId="0" borderId="0" xfId="158" applyNumberFormat="1" applyFont="1" applyFill="1" applyBorder="1" applyAlignment="1" applyProtection="1">
      <alignment horizontal="center" vertical="center" shrinkToFit="1"/>
      <protection locked="0"/>
    </xf>
    <xf numFmtId="0" fontId="44" fillId="0" borderId="0" xfId="0" applyFont="1" applyFill="1"/>
    <xf numFmtId="0" fontId="44" fillId="0" borderId="0" xfId="0" applyFont="1" applyFill="1" applyAlignment="1">
      <alignment horizontal="left"/>
    </xf>
    <xf numFmtId="0" fontId="51" fillId="0" borderId="0" xfId="0" applyFont="1" applyFill="1" applyBorder="1"/>
    <xf numFmtId="0" fontId="50" fillId="0" borderId="0" xfId="1" quotePrefix="1" applyFont="1" applyFill="1" applyBorder="1" applyAlignment="1" applyProtection="1"/>
    <xf numFmtId="0" fontId="9" fillId="0" borderId="0" xfId="0" applyFont="1" applyFill="1" applyBorder="1" applyAlignment="1">
      <alignment horizontal="center"/>
    </xf>
    <xf numFmtId="0" fontId="9" fillId="0" borderId="0" xfId="0" applyFont="1" applyFill="1" applyBorder="1"/>
    <xf numFmtId="0" fontId="44" fillId="0" borderId="0" xfId="0" applyFont="1" applyFill="1" applyAlignment="1"/>
    <xf numFmtId="0" fontId="9" fillId="0" borderId="0" xfId="0" applyFont="1" applyFill="1" applyAlignment="1"/>
    <xf numFmtId="0" fontId="44" fillId="0" borderId="0" xfId="3" applyFont="1" applyFill="1"/>
    <xf numFmtId="0" fontId="43" fillId="0" borderId="0" xfId="4" applyFont="1" applyFill="1" applyAlignment="1"/>
    <xf numFmtId="0" fontId="43" fillId="0" borderId="0" xfId="4" applyFont="1" applyFill="1" applyAlignment="1">
      <alignment horizontal="left" indent="4"/>
    </xf>
    <xf numFmtId="0" fontId="9" fillId="0" borderId="0" xfId="5" applyFont="1" applyFill="1"/>
    <xf numFmtId="0" fontId="9" fillId="0" borderId="0" xfId="3" applyFont="1" applyFill="1"/>
    <xf numFmtId="165" fontId="9" fillId="0" borderId="0" xfId="0" applyNumberFormat="1" applyFont="1" applyProtection="1">
      <protection hidden="1"/>
    </xf>
    <xf numFmtId="14" fontId="43" fillId="62" borderId="33" xfId="0" applyNumberFormat="1" applyFont="1" applyFill="1" applyBorder="1" applyAlignment="1" applyProtection="1">
      <alignment horizontal="center"/>
      <protection hidden="1"/>
    </xf>
    <xf numFmtId="0" fontId="65" fillId="0" borderId="0" xfId="9" applyFont="1" applyAlignment="1" applyProtection="1">
      <alignment horizontal="center"/>
      <protection hidden="1"/>
    </xf>
    <xf numFmtId="0" fontId="62" fillId="0" borderId="9" xfId="9" applyFont="1" applyFill="1" applyBorder="1"/>
    <xf numFmtId="0" fontId="9" fillId="0" borderId="0" xfId="3" applyFont="1" applyFill="1" applyAlignment="1">
      <alignment horizontal="left" indent="2"/>
    </xf>
    <xf numFmtId="0" fontId="50" fillId="0" borderId="0" xfId="1" applyFont="1" applyFill="1" applyAlignment="1" applyProtection="1"/>
    <xf numFmtId="49" fontId="62" fillId="0" borderId="0" xfId="162" applyNumberFormat="1" applyFont="1" applyFill="1"/>
    <xf numFmtId="0" fontId="62" fillId="63" borderId="0" xfId="162" applyFont="1" applyFill="1"/>
    <xf numFmtId="165" fontId="9" fillId="63" borderId="0" xfId="0" applyNumberFormat="1" applyFont="1" applyFill="1" applyProtection="1">
      <protection hidden="1"/>
    </xf>
    <xf numFmtId="0" fontId="9" fillId="63" borderId="0" xfId="7" applyFont="1" applyFill="1" applyProtection="1">
      <protection hidden="1"/>
    </xf>
    <xf numFmtId="165" fontId="9" fillId="63" borderId="0" xfId="7" applyNumberFormat="1" applyFont="1" applyFill="1" applyProtection="1">
      <protection hidden="1"/>
    </xf>
    <xf numFmtId="165" fontId="44" fillId="0" borderId="0" xfId="0" applyNumberFormat="1" applyFont="1" applyBorder="1" applyAlignment="1" applyProtection="1">
      <alignment horizontal="centerContinuous" vertical="top"/>
      <protection hidden="1"/>
    </xf>
    <xf numFmtId="165" fontId="44" fillId="0" borderId="0" xfId="0" applyNumberFormat="1" applyFont="1" applyAlignment="1" applyProtection="1">
      <alignment horizontal="centerContinuous"/>
      <protection hidden="1"/>
    </xf>
    <xf numFmtId="0" fontId="43" fillId="0" borderId="0" xfId="0" applyFont="1" applyProtection="1">
      <protection hidden="1"/>
    </xf>
    <xf numFmtId="165" fontId="44" fillId="0" borderId="0" xfId="0" applyNumberFormat="1" applyFont="1" applyBorder="1" applyAlignment="1" applyProtection="1">
      <alignment horizontal="center" vertical="top"/>
      <protection hidden="1"/>
    </xf>
    <xf numFmtId="165" fontId="9" fillId="0" borderId="0" xfId="0" applyNumberFormat="1" applyFont="1" applyBorder="1" applyAlignment="1" applyProtection="1">
      <alignment vertical="top"/>
      <protection hidden="1"/>
    </xf>
    <xf numFmtId="0" fontId="9" fillId="0" borderId="0" xfId="0" applyNumberFormat="1" applyFont="1" applyBorder="1" applyAlignment="1" applyProtection="1">
      <alignment horizontal="left" vertical="top"/>
      <protection hidden="1"/>
    </xf>
    <xf numFmtId="0" fontId="9" fillId="0" borderId="0" xfId="6" applyNumberFormat="1" applyFont="1" applyBorder="1" applyAlignment="1" applyProtection="1">
      <alignment horizontal="left" vertical="top" wrapText="1"/>
      <protection hidden="1"/>
    </xf>
    <xf numFmtId="0" fontId="52" fillId="0" borderId="0" xfId="0" applyFont="1" applyProtection="1">
      <protection hidden="1"/>
    </xf>
    <xf numFmtId="0" fontId="9" fillId="0" borderId="0" xfId="6" applyNumberFormat="1" applyFont="1" applyBorder="1" applyAlignment="1" applyProtection="1">
      <alignment vertical="top" wrapText="1"/>
      <protection hidden="1"/>
    </xf>
    <xf numFmtId="0" fontId="52" fillId="0" borderId="0" xfId="0" applyFont="1" applyAlignment="1" applyProtection="1">
      <alignment vertical="center"/>
      <protection hidden="1"/>
    </xf>
    <xf numFmtId="0" fontId="9" fillId="0" borderId="0" xfId="0" applyFont="1" applyAlignment="1" applyProtection="1">
      <alignment wrapText="1"/>
      <protection hidden="1"/>
    </xf>
    <xf numFmtId="165" fontId="9" fillId="0" borderId="0" xfId="0" applyNumberFormat="1" applyFont="1" applyBorder="1" applyProtection="1">
      <protection hidden="1"/>
    </xf>
    <xf numFmtId="165" fontId="43" fillId="0" borderId="0" xfId="0" applyNumberFormat="1" applyFont="1" applyProtection="1">
      <protection hidden="1"/>
    </xf>
    <xf numFmtId="14" fontId="9" fillId="2" borderId="33" xfId="65" applyNumberFormat="1" applyFont="1" applyFill="1" applyBorder="1" applyAlignment="1" applyProtection="1">
      <alignment horizontal="center" vertical="center"/>
      <protection locked="0" hidden="1"/>
    </xf>
    <xf numFmtId="0" fontId="9" fillId="2" borderId="33" xfId="65" applyFont="1" applyFill="1" applyBorder="1" applyAlignment="1" applyProtection="1">
      <alignment horizontal="center" vertical="center"/>
      <protection locked="0" hidden="1"/>
    </xf>
    <xf numFmtId="0" fontId="44" fillId="0" borderId="33" xfId="0" applyFont="1" applyBorder="1" applyAlignment="1">
      <alignment horizontal="center" wrapText="1"/>
    </xf>
    <xf numFmtId="0" fontId="9" fillId="0" borderId="0" xfId="2" applyFont="1" applyAlignment="1">
      <alignment horizontal="left" wrapText="1"/>
    </xf>
    <xf numFmtId="0" fontId="44" fillId="0" borderId="0" xfId="0" applyFont="1" applyAlignment="1">
      <alignment horizontal="center"/>
    </xf>
    <xf numFmtId="0" fontId="43" fillId="0" borderId="1" xfId="0" applyFont="1" applyBorder="1" applyAlignment="1">
      <alignment horizontal="left" vertical="top" wrapText="1"/>
    </xf>
    <xf numFmtId="0" fontId="43" fillId="0" borderId="4" xfId="0" applyFont="1" applyBorder="1" applyAlignment="1">
      <alignment horizontal="left" vertical="top" wrapText="1"/>
    </xf>
    <xf numFmtId="0" fontId="43" fillId="0" borderId="0" xfId="0" applyFont="1" applyAlignment="1">
      <alignment horizontal="left" wrapText="1"/>
    </xf>
    <xf numFmtId="0" fontId="43" fillId="0" borderId="1" xfId="0" applyFont="1" applyBorder="1" applyAlignment="1">
      <alignment horizontal="left" wrapText="1"/>
    </xf>
    <xf numFmtId="0" fontId="43" fillId="0" borderId="4" xfId="0" applyFont="1" applyBorder="1" applyAlignment="1">
      <alignment horizontal="left" wrapText="1"/>
    </xf>
    <xf numFmtId="0" fontId="47" fillId="0" borderId="0" xfId="0" applyFont="1" applyAlignment="1">
      <alignment horizontal="center" vertical="center" wrapText="1"/>
    </xf>
    <xf numFmtId="0" fontId="43" fillId="0" borderId="0" xfId="0" applyFont="1" applyBorder="1" applyAlignment="1">
      <alignment horizontal="left" vertical="top" wrapText="1"/>
    </xf>
    <xf numFmtId="0" fontId="43" fillId="0" borderId="2" xfId="0" applyFont="1" applyBorder="1" applyAlignment="1">
      <alignment horizontal="left" vertical="top" wrapText="1"/>
    </xf>
    <xf numFmtId="0" fontId="47" fillId="59" borderId="34" xfId="0" applyFont="1" applyFill="1" applyBorder="1" applyAlignment="1">
      <alignment horizontal="center"/>
    </xf>
    <xf numFmtId="0" fontId="47" fillId="59" borderId="35" xfId="0" applyFont="1" applyFill="1" applyBorder="1" applyAlignment="1">
      <alignment horizontal="center"/>
    </xf>
    <xf numFmtId="0" fontId="47" fillId="59" borderId="36" xfId="0" applyFont="1" applyFill="1" applyBorder="1" applyAlignment="1">
      <alignment horizontal="center"/>
    </xf>
    <xf numFmtId="0" fontId="1" fillId="0" borderId="0" xfId="4" applyFont="1" applyAlignment="1">
      <alignment horizontal="center"/>
    </xf>
    <xf numFmtId="0" fontId="3" fillId="0" borderId="0" xfId="9" applyFont="1" applyAlignment="1">
      <alignment horizontal="left" wrapText="1"/>
    </xf>
    <xf numFmtId="0" fontId="62" fillId="0" borderId="0" xfId="9" applyFont="1" applyAlignment="1">
      <alignment horizontal="left" vertical="center" wrapText="1"/>
    </xf>
    <xf numFmtId="0" fontId="44" fillId="0" borderId="42" xfId="6" applyFont="1" applyFill="1" applyBorder="1" applyAlignment="1" applyProtection="1">
      <alignment horizontal="center" wrapText="1"/>
    </xf>
    <xf numFmtId="0" fontId="44" fillId="0" borderId="43" xfId="6" applyFont="1" applyFill="1" applyBorder="1" applyAlignment="1" applyProtection="1">
      <alignment horizontal="center" wrapText="1"/>
    </xf>
    <xf numFmtId="0" fontId="44" fillId="0" borderId="44" xfId="6" applyFont="1" applyFill="1" applyBorder="1" applyAlignment="1" applyProtection="1">
      <alignment horizontal="center" wrapText="1"/>
    </xf>
    <xf numFmtId="0" fontId="44" fillId="0" borderId="0" xfId="6" applyFont="1" applyBorder="1" applyAlignment="1" applyProtection="1">
      <alignment horizontal="center"/>
    </xf>
    <xf numFmtId="0" fontId="44" fillId="0" borderId="40" xfId="6" applyFont="1" applyBorder="1" applyAlignment="1" applyProtection="1">
      <alignment horizontal="center"/>
    </xf>
    <xf numFmtId="0" fontId="44" fillId="0" borderId="41" xfId="6" applyFont="1" applyBorder="1" applyAlignment="1" applyProtection="1">
      <alignment horizontal="center"/>
    </xf>
    <xf numFmtId="0" fontId="44" fillId="0" borderId="39" xfId="6" applyFont="1" applyBorder="1" applyAlignment="1" applyProtection="1">
      <alignment horizontal="center"/>
    </xf>
    <xf numFmtId="0" fontId="9" fillId="0" borderId="27" xfId="6" applyNumberFormat="1" applyFont="1" applyBorder="1" applyAlignment="1" applyProtection="1">
      <alignment vertical="center"/>
    </xf>
    <xf numFmtId="0" fontId="9" fillId="0" borderId="0" xfId="6" applyNumberFormat="1" applyFont="1" applyBorder="1" applyAlignment="1" applyProtection="1">
      <alignment vertical="center"/>
    </xf>
    <xf numFmtId="0" fontId="44" fillId="0" borderId="27" xfId="8" applyNumberFormat="1" applyFont="1" applyBorder="1" applyAlignment="1" applyProtection="1"/>
    <xf numFmtId="0" fontId="44" fillId="0" borderId="0" xfId="8" applyNumberFormat="1" applyFont="1" applyBorder="1" applyAlignment="1" applyProtection="1"/>
    <xf numFmtId="0" fontId="9" fillId="0" borderId="45" xfId="8" applyFont="1" applyBorder="1" applyAlignment="1" applyProtection="1">
      <alignment horizontal="left"/>
    </xf>
    <xf numFmtId="0" fontId="9" fillId="0" borderId="38" xfId="8" applyFont="1" applyBorder="1" applyAlignment="1" applyProtection="1">
      <alignment horizontal="left"/>
    </xf>
    <xf numFmtId="0" fontId="9" fillId="0" borderId="46" xfId="8" applyFont="1" applyBorder="1" applyAlignment="1" applyProtection="1">
      <alignment horizontal="left"/>
    </xf>
    <xf numFmtId="0" fontId="9" fillId="0" borderId="27" xfId="8" applyFont="1" applyBorder="1" applyAlignment="1" applyProtection="1">
      <alignment horizontal="left"/>
    </xf>
    <xf numFmtId="0" fontId="9" fillId="0" borderId="0" xfId="8" applyFont="1" applyBorder="1" applyAlignment="1" applyProtection="1">
      <alignment horizontal="left"/>
    </xf>
    <xf numFmtId="0" fontId="9" fillId="0" borderId="2" xfId="8" applyFont="1" applyBorder="1" applyAlignment="1" applyProtection="1">
      <alignment horizontal="left"/>
    </xf>
    <xf numFmtId="0" fontId="9" fillId="0" borderId="27" xfId="8" applyFont="1" applyBorder="1" applyAlignment="1" applyProtection="1">
      <alignment horizontal="left" wrapText="1"/>
    </xf>
    <xf numFmtId="0" fontId="9" fillId="0" borderId="0" xfId="8" applyFont="1" applyBorder="1" applyAlignment="1" applyProtection="1">
      <alignment horizontal="left" wrapText="1"/>
    </xf>
    <xf numFmtId="0" fontId="9" fillId="0" borderId="2" xfId="8" applyFont="1" applyBorder="1" applyAlignment="1" applyProtection="1">
      <alignment horizontal="left" wrapText="1"/>
    </xf>
    <xf numFmtId="0" fontId="9" fillId="0" borderId="27" xfId="8" applyFont="1" applyFill="1" applyBorder="1" applyAlignment="1" applyProtection="1">
      <alignment horizontal="left" wrapText="1"/>
    </xf>
    <xf numFmtId="0" fontId="9" fillId="0" borderId="0" xfId="8" applyFont="1" applyFill="1" applyBorder="1" applyAlignment="1" applyProtection="1">
      <alignment horizontal="left" wrapText="1"/>
    </xf>
    <xf numFmtId="0" fontId="9" fillId="0" borderId="2" xfId="8" applyFont="1" applyFill="1" applyBorder="1" applyAlignment="1" applyProtection="1">
      <alignment horizontal="left" wrapText="1"/>
    </xf>
    <xf numFmtId="0" fontId="9" fillId="0" borderId="3" xfId="8" applyFont="1" applyFill="1" applyBorder="1" applyAlignment="1" applyProtection="1">
      <alignment horizontal="left" wrapText="1"/>
    </xf>
    <xf numFmtId="0" fontId="9" fillId="0" borderId="1" xfId="8" applyFont="1" applyFill="1" applyBorder="1" applyAlignment="1" applyProtection="1">
      <alignment horizontal="left" wrapText="1"/>
    </xf>
    <xf numFmtId="0" fontId="9" fillId="0" borderId="4" xfId="8" applyFont="1" applyFill="1" applyBorder="1" applyAlignment="1" applyProtection="1">
      <alignment horizontal="left" wrapText="1"/>
    </xf>
    <xf numFmtId="0" fontId="44" fillId="0" borderId="0" xfId="0" applyFont="1" applyFill="1" applyAlignment="1">
      <alignment horizontal="center"/>
    </xf>
    <xf numFmtId="165" fontId="44" fillId="0" borderId="0" xfId="0" applyNumberFormat="1" applyFont="1" applyBorder="1" applyAlignment="1" applyProtection="1">
      <alignment horizontal="center" vertical="top"/>
      <protection hidden="1"/>
    </xf>
  </cellXfs>
  <cellStyles count="163">
    <cellStyle name="20% - Accent1 2" xfId="13" xr:uid="{00000000-0005-0000-0000-000000000000}"/>
    <cellStyle name="20% - Accent2 2" xfId="14" xr:uid="{00000000-0005-0000-0000-000001000000}"/>
    <cellStyle name="20% - Accent3 2" xfId="15" xr:uid="{00000000-0005-0000-0000-000002000000}"/>
    <cellStyle name="20% - Accent4 2" xfId="16" xr:uid="{00000000-0005-0000-0000-000003000000}"/>
    <cellStyle name="20% - Accent5 2" xfId="17" xr:uid="{00000000-0005-0000-0000-000004000000}"/>
    <cellStyle name="20% - Accent6 2" xfId="18" xr:uid="{00000000-0005-0000-0000-000005000000}"/>
    <cellStyle name="40% - Accent1 2" xfId="19" xr:uid="{00000000-0005-0000-0000-000006000000}"/>
    <cellStyle name="40% - Accent2 2" xfId="20" xr:uid="{00000000-0005-0000-0000-000007000000}"/>
    <cellStyle name="40% - Accent3 2" xfId="21" xr:uid="{00000000-0005-0000-0000-000008000000}"/>
    <cellStyle name="40% - Accent4 2" xfId="22" xr:uid="{00000000-0005-0000-0000-000009000000}"/>
    <cellStyle name="40% - Accent5 2" xfId="23" xr:uid="{00000000-0005-0000-0000-00000A000000}"/>
    <cellStyle name="40% - Accent6 2" xfId="24" xr:uid="{00000000-0005-0000-0000-00000B000000}"/>
    <cellStyle name="60% - Accent1 2" xfId="25" xr:uid="{00000000-0005-0000-0000-00000C000000}"/>
    <cellStyle name="60% - Accent2 2" xfId="26" xr:uid="{00000000-0005-0000-0000-00000D000000}"/>
    <cellStyle name="60% - Accent3 2" xfId="27" xr:uid="{00000000-0005-0000-0000-00000E000000}"/>
    <cellStyle name="60% - Accent4 2" xfId="28" xr:uid="{00000000-0005-0000-0000-00000F000000}"/>
    <cellStyle name="60% - Accent5 2" xfId="29" xr:uid="{00000000-0005-0000-0000-000010000000}"/>
    <cellStyle name="60% - Accent6 2" xfId="30" xr:uid="{00000000-0005-0000-0000-000011000000}"/>
    <cellStyle name="Accent1 - 20%" xfId="136" xr:uid="{51DC3E3F-9F8A-4FB0-A400-D61748BF5EA5}"/>
    <cellStyle name="Accent1 - 40%" xfId="137" xr:uid="{5AF8E4F2-FD21-434A-B927-E0008E175296}"/>
    <cellStyle name="Accent1 - 60%" xfId="138" xr:uid="{42419FD3-81D6-481A-8A5D-8B10675B1BF8}"/>
    <cellStyle name="Accent1 2" xfId="31" xr:uid="{00000000-0005-0000-0000-000012000000}"/>
    <cellStyle name="Accent2 - 20%" xfId="139" xr:uid="{48974814-2401-424E-8376-9A018823840E}"/>
    <cellStyle name="Accent2 - 40%" xfId="140" xr:uid="{5FFF3456-8BF3-4358-AC85-B7029212BB9C}"/>
    <cellStyle name="Accent2 - 60%" xfId="141" xr:uid="{1B7B9D63-A7F2-44A6-8B06-8CBCD1199FB4}"/>
    <cellStyle name="Accent2 2" xfId="32" xr:uid="{00000000-0005-0000-0000-000013000000}"/>
    <cellStyle name="Accent3 - 20%" xfId="142" xr:uid="{8F6B865C-58A9-48C1-B928-A89B5933DD2D}"/>
    <cellStyle name="Accent3 - 40%" xfId="143" xr:uid="{96A63891-190A-480F-AF22-C94B3F1317D3}"/>
    <cellStyle name="Accent3 - 60%" xfId="144" xr:uid="{2B3FEBB2-7A21-44D4-8660-62E36FA4D593}"/>
    <cellStyle name="Accent3 2" xfId="33" xr:uid="{00000000-0005-0000-0000-000014000000}"/>
    <cellStyle name="Accent4 - 20%" xfId="145" xr:uid="{3BB79B86-C8E8-401E-B713-67D489F2CDA5}"/>
    <cellStyle name="Accent4 - 40%" xfId="146" xr:uid="{7E8CF0CC-FE5D-447F-9005-EF69EDCE4080}"/>
    <cellStyle name="Accent4 - 60%" xfId="147" xr:uid="{119A1EE1-D7D4-44A9-BDCE-DFBBFD9E9D7B}"/>
    <cellStyle name="Accent4 2" xfId="34" xr:uid="{00000000-0005-0000-0000-000015000000}"/>
    <cellStyle name="Accent5 - 20%" xfId="148" xr:uid="{522292BE-9A19-41AE-98CC-FE43C46AC89D}"/>
    <cellStyle name="Accent5 - 40%" xfId="149" xr:uid="{EBFF350C-6F94-4D07-82E0-253CD293C5D1}"/>
    <cellStyle name="Accent5 - 60%" xfId="150" xr:uid="{E3242DF8-A9E5-4589-9A95-203BE0B193E1}"/>
    <cellStyle name="Accent5 2" xfId="35" xr:uid="{00000000-0005-0000-0000-000016000000}"/>
    <cellStyle name="Accent6 - 20%" xfId="151" xr:uid="{7FB19A05-BF6F-4EBC-941E-16C7C6413B32}"/>
    <cellStyle name="Accent6 - 40%" xfId="152" xr:uid="{0C800707-5599-46CF-89B2-366ABCD8BE4D}"/>
    <cellStyle name="Accent6 - 60%" xfId="153" xr:uid="{502D8F3E-1E41-48EA-9BB4-027C889112B0}"/>
    <cellStyle name="Accent6 2" xfId="36" xr:uid="{00000000-0005-0000-0000-000017000000}"/>
    <cellStyle name="Bad 2" xfId="37" xr:uid="{00000000-0005-0000-0000-000018000000}"/>
    <cellStyle name="Calculation 2" xfId="38" xr:uid="{00000000-0005-0000-0000-000019000000}"/>
    <cellStyle name="CaptionDots..." xfId="39" xr:uid="{00000000-0005-0000-0000-00001A000000}"/>
    <cellStyle name="Check Cell 2" xfId="40" xr:uid="{00000000-0005-0000-0000-00001B000000}"/>
    <cellStyle name="Comma" xfId="158" builtinId="3"/>
    <cellStyle name="Comma 2" xfId="41" xr:uid="{00000000-0005-0000-0000-00001C000000}"/>
    <cellStyle name="Comma 2 8" xfId="134" xr:uid="{3B867D7C-9821-4099-A4A5-442133591C60}"/>
    <cellStyle name="Comma 3" xfId="42" xr:uid="{00000000-0005-0000-0000-00001D000000}"/>
    <cellStyle name="Comma 4" xfId="43" xr:uid="{00000000-0005-0000-0000-00001E000000}"/>
    <cellStyle name="Currency 2" xfId="44" xr:uid="{00000000-0005-0000-0000-00001F000000}"/>
    <cellStyle name="Currency 2 2" xfId="45" xr:uid="{00000000-0005-0000-0000-000020000000}"/>
    <cellStyle name="Exhibit No." xfId="46" xr:uid="{00000000-0005-0000-0000-000021000000}"/>
    <cellStyle name="Explanatory Text 2" xfId="47" xr:uid="{00000000-0005-0000-0000-000022000000}"/>
    <cellStyle name="Good 2" xfId="48" xr:uid="{00000000-0005-0000-0000-000023000000}"/>
    <cellStyle name="Heading 1 2" xfId="49" xr:uid="{00000000-0005-0000-0000-000024000000}"/>
    <cellStyle name="Heading 2 2" xfId="50" xr:uid="{00000000-0005-0000-0000-000025000000}"/>
    <cellStyle name="Heading 3 2" xfId="51" xr:uid="{00000000-0005-0000-0000-000026000000}"/>
    <cellStyle name="Heading 4 2" xfId="52" xr:uid="{00000000-0005-0000-0000-000027000000}"/>
    <cellStyle name="HeadStateofNC" xfId="53" xr:uid="{00000000-0005-0000-0000-000028000000}"/>
    <cellStyle name="HeadTitles" xfId="54" xr:uid="{00000000-0005-0000-0000-000029000000}"/>
    <cellStyle name="HeadYE_Date" xfId="55" xr:uid="{00000000-0005-0000-0000-00002A000000}"/>
    <cellStyle name="Hyperlink" xfId="1" builtinId="8"/>
    <cellStyle name="Hyperlink 2" xfId="56" xr:uid="{00000000-0005-0000-0000-00002C000000}"/>
    <cellStyle name="Hyperlink 2 2" xfId="57" xr:uid="{00000000-0005-0000-0000-00002D000000}"/>
    <cellStyle name="Hyperlink 3" xfId="58" xr:uid="{00000000-0005-0000-0000-00002E000000}"/>
    <cellStyle name="Hyperlink 4" xfId="59" xr:uid="{00000000-0005-0000-0000-00002F000000}"/>
    <cellStyle name="Input 2" xfId="60" xr:uid="{00000000-0005-0000-0000-000030000000}"/>
    <cellStyle name="Linked Cell 2" xfId="61" xr:uid="{00000000-0005-0000-0000-000031000000}"/>
    <cellStyle name="Neutral 2" xfId="62" xr:uid="{00000000-0005-0000-0000-000032000000}"/>
    <cellStyle name="Normal" xfId="0" builtinId="0"/>
    <cellStyle name="Normal 2" xfId="4" xr:uid="{00000000-0005-0000-0000-000034000000}"/>
    <cellStyle name="Normal 2 116" xfId="161" xr:uid="{9127198F-52F2-408B-B495-F359F2BE5539}"/>
    <cellStyle name="Normal 2 2" xfId="7" xr:uid="{00000000-0005-0000-0000-000035000000}"/>
    <cellStyle name="Normal 2 2 10 55" xfId="132" xr:uid="{00000000-0005-0000-0000-000036000000}"/>
    <cellStyle name="Normal 2 2 2" xfId="9" xr:uid="{00000000-0005-0000-0000-000037000000}"/>
    <cellStyle name="Normal 2 3" xfId="63" xr:uid="{00000000-0005-0000-0000-000038000000}"/>
    <cellStyle name="Normal 2 3 2" xfId="64" xr:uid="{00000000-0005-0000-0000-000039000000}"/>
    <cellStyle name="Normal 2 4" xfId="65" xr:uid="{00000000-0005-0000-0000-00003A000000}"/>
    <cellStyle name="Normal 2 5" xfId="66" xr:uid="{00000000-0005-0000-0000-00003B000000}"/>
    <cellStyle name="Normal 264" xfId="135" xr:uid="{7A4E30B7-CBCB-4F0E-902C-564BEE2E8730}"/>
    <cellStyle name="Normal 264 2" xfId="162" xr:uid="{9EDF2785-4402-4C08-900C-39D09E8F0D21}"/>
    <cellStyle name="Normal 3" xfId="2" xr:uid="{00000000-0005-0000-0000-00003C000000}"/>
    <cellStyle name="Normal 3 2" xfId="5" xr:uid="{00000000-0005-0000-0000-00003D000000}"/>
    <cellStyle name="Normal 3 2 2" xfId="67" xr:uid="{00000000-0005-0000-0000-00003E000000}"/>
    <cellStyle name="Normal 3 3" xfId="68" xr:uid="{00000000-0005-0000-0000-00003F000000}"/>
    <cellStyle name="Normal 3 4" xfId="69" xr:uid="{00000000-0005-0000-0000-000040000000}"/>
    <cellStyle name="Normal 3 5" xfId="70" xr:uid="{00000000-0005-0000-0000-000041000000}"/>
    <cellStyle name="Normal 4" xfId="3" xr:uid="{00000000-0005-0000-0000-000042000000}"/>
    <cellStyle name="Normal 4 2" xfId="71" xr:uid="{00000000-0005-0000-0000-000043000000}"/>
    <cellStyle name="Normal 4 2 2" xfId="11" xr:uid="{00000000-0005-0000-0000-000044000000}"/>
    <cellStyle name="Normal 4 2 2 2 5" xfId="160" xr:uid="{1BA48E5F-22DC-410B-8044-56FC48E93283}"/>
    <cellStyle name="Normal 5" xfId="6" xr:uid="{00000000-0005-0000-0000-000045000000}"/>
    <cellStyle name="Normal 5 2" xfId="72" xr:uid="{00000000-0005-0000-0000-000046000000}"/>
    <cellStyle name="Normal 5 2 2" xfId="73" xr:uid="{00000000-0005-0000-0000-000047000000}"/>
    <cellStyle name="Normal 5 2 2 2" xfId="74" xr:uid="{00000000-0005-0000-0000-000048000000}"/>
    <cellStyle name="Normal 5 2 3" xfId="75" xr:uid="{00000000-0005-0000-0000-000049000000}"/>
    <cellStyle name="Normal 5 3" xfId="76" xr:uid="{00000000-0005-0000-0000-00004A000000}"/>
    <cellStyle name="Normal 6" xfId="10" xr:uid="{00000000-0005-0000-0000-00004B000000}"/>
    <cellStyle name="Normal 6 2" xfId="12" xr:uid="{00000000-0005-0000-0000-00004C000000}"/>
    <cellStyle name="Normal 6 2 14" xfId="159" xr:uid="{18BD4BAB-5A40-4AB0-A5B8-2CF5F183BBF7}"/>
    <cellStyle name="Normal 6 3" xfId="77" xr:uid="{00000000-0005-0000-0000-00004D000000}"/>
    <cellStyle name="Normal 7" xfId="78" xr:uid="{00000000-0005-0000-0000-00004E000000}"/>
    <cellStyle name="Normal 7 2" xfId="79" xr:uid="{00000000-0005-0000-0000-00004F000000}"/>
    <cellStyle name="Normal 8" xfId="80" xr:uid="{00000000-0005-0000-0000-000050000000}"/>
    <cellStyle name="Normal_SEC_3-05b_Refunds_Rec_Forms_FY05" xfId="8" xr:uid="{00000000-0005-0000-0000-000051000000}"/>
    <cellStyle name="Note 2" xfId="81" xr:uid="{00000000-0005-0000-0000-000052000000}"/>
    <cellStyle name="Number$ -" xfId="82" xr:uid="{00000000-0005-0000-0000-000053000000}"/>
    <cellStyle name="Number-no $ -" xfId="83" xr:uid="{00000000-0005-0000-0000-000054000000}"/>
    <cellStyle name="NumberTotal$ -" xfId="84" xr:uid="{00000000-0005-0000-0000-000055000000}"/>
    <cellStyle name="NumberTotal-no $ -" xfId="85" xr:uid="{00000000-0005-0000-0000-000056000000}"/>
    <cellStyle name="Output 2" xfId="86" xr:uid="{00000000-0005-0000-0000-000057000000}"/>
    <cellStyle name="Percent 2" xfId="87" xr:uid="{00000000-0005-0000-0000-000058000000}"/>
    <cellStyle name="Percent 2 2" xfId="88" xr:uid="{00000000-0005-0000-0000-000059000000}"/>
    <cellStyle name="Percent 3" xfId="89" xr:uid="{00000000-0005-0000-0000-00005A000000}"/>
    <cellStyle name="Percent 3 2" xfId="90" xr:uid="{00000000-0005-0000-0000-00005B000000}"/>
    <cellStyle name="SAPBEXaggData" xfId="91" xr:uid="{00000000-0005-0000-0000-00005C000000}"/>
    <cellStyle name="SAPBEXaggDataEmph" xfId="92" xr:uid="{00000000-0005-0000-0000-00005D000000}"/>
    <cellStyle name="SAPBEXaggItem" xfId="93" xr:uid="{00000000-0005-0000-0000-00005E000000}"/>
    <cellStyle name="SAPBEXaggItemX" xfId="94" xr:uid="{00000000-0005-0000-0000-00005F000000}"/>
    <cellStyle name="SAPBEXchaText" xfId="95" xr:uid="{00000000-0005-0000-0000-000060000000}"/>
    <cellStyle name="SAPBEXexcBad7" xfId="96" xr:uid="{00000000-0005-0000-0000-000061000000}"/>
    <cellStyle name="SAPBEXexcBad8" xfId="97" xr:uid="{00000000-0005-0000-0000-000062000000}"/>
    <cellStyle name="SAPBEXexcBad9" xfId="98" xr:uid="{00000000-0005-0000-0000-000063000000}"/>
    <cellStyle name="SAPBEXexcCritical4" xfId="99" xr:uid="{00000000-0005-0000-0000-000064000000}"/>
    <cellStyle name="SAPBEXexcCritical5" xfId="100" xr:uid="{00000000-0005-0000-0000-000065000000}"/>
    <cellStyle name="SAPBEXexcCritical6" xfId="101" xr:uid="{00000000-0005-0000-0000-000066000000}"/>
    <cellStyle name="SAPBEXexcGood1" xfId="102" xr:uid="{00000000-0005-0000-0000-000067000000}"/>
    <cellStyle name="SAPBEXexcGood2" xfId="103" xr:uid="{00000000-0005-0000-0000-000068000000}"/>
    <cellStyle name="SAPBEXexcGood3" xfId="104" xr:uid="{00000000-0005-0000-0000-000069000000}"/>
    <cellStyle name="SAPBEXfilterDrill" xfId="105" xr:uid="{00000000-0005-0000-0000-00006A000000}"/>
    <cellStyle name="SAPBEXfilterItem" xfId="106" xr:uid="{00000000-0005-0000-0000-00006B000000}"/>
    <cellStyle name="SAPBEXfilterText" xfId="107" xr:uid="{00000000-0005-0000-0000-00006C000000}"/>
    <cellStyle name="SAPBEXformats" xfId="108" xr:uid="{00000000-0005-0000-0000-00006D000000}"/>
    <cellStyle name="SAPBEXheaderItem" xfId="109" xr:uid="{00000000-0005-0000-0000-00006E000000}"/>
    <cellStyle name="SAPBEXheaderText" xfId="110" xr:uid="{00000000-0005-0000-0000-00006F000000}"/>
    <cellStyle name="SAPBEXHLevel0" xfId="111" xr:uid="{00000000-0005-0000-0000-000070000000}"/>
    <cellStyle name="SAPBEXHLevel0X" xfId="112" xr:uid="{00000000-0005-0000-0000-000071000000}"/>
    <cellStyle name="SAPBEXHLevel1" xfId="113" xr:uid="{00000000-0005-0000-0000-000072000000}"/>
    <cellStyle name="SAPBEXHLevel1X" xfId="114" xr:uid="{00000000-0005-0000-0000-000073000000}"/>
    <cellStyle name="SAPBEXHLevel2" xfId="115" xr:uid="{00000000-0005-0000-0000-000074000000}"/>
    <cellStyle name="SAPBEXHLevel2X" xfId="116" xr:uid="{00000000-0005-0000-0000-000075000000}"/>
    <cellStyle name="SAPBEXHLevel3" xfId="117" xr:uid="{00000000-0005-0000-0000-000076000000}"/>
    <cellStyle name="SAPBEXHLevel3X" xfId="118" xr:uid="{00000000-0005-0000-0000-000077000000}"/>
    <cellStyle name="SAPBEXinputData" xfId="154" xr:uid="{E7BA460E-40CB-4D9B-BAF4-E902916550B7}"/>
    <cellStyle name="SAPBEXItemHeader" xfId="133" xr:uid="{00000000-0005-0000-0000-000078000000}"/>
    <cellStyle name="SAPBEXresData" xfId="119" xr:uid="{00000000-0005-0000-0000-000079000000}"/>
    <cellStyle name="SAPBEXresDataEmph" xfId="120" xr:uid="{00000000-0005-0000-0000-00007A000000}"/>
    <cellStyle name="SAPBEXresItem" xfId="121" xr:uid="{00000000-0005-0000-0000-00007B000000}"/>
    <cellStyle name="SAPBEXresItemX" xfId="122" xr:uid="{00000000-0005-0000-0000-00007C000000}"/>
    <cellStyle name="SAPBEXstdData" xfId="123" xr:uid="{00000000-0005-0000-0000-00007D000000}"/>
    <cellStyle name="SAPBEXstdDataEmph" xfId="124" xr:uid="{00000000-0005-0000-0000-00007E000000}"/>
    <cellStyle name="SAPBEXstdItem" xfId="125" xr:uid="{00000000-0005-0000-0000-00007F000000}"/>
    <cellStyle name="SAPBEXstdItem_Sheet1" xfId="155" xr:uid="{948DD0BD-BFA1-4DA2-AFA4-7C22020718A2}"/>
    <cellStyle name="SAPBEXstdItemX" xfId="126" xr:uid="{00000000-0005-0000-0000-000080000000}"/>
    <cellStyle name="SAPBEXtitle" xfId="127" xr:uid="{00000000-0005-0000-0000-000081000000}"/>
    <cellStyle name="SAPBEXunassignedItem" xfId="156" xr:uid="{E49C3170-3EAD-45F1-A588-A21C17A2CBFA}"/>
    <cellStyle name="SAPBEXundefined" xfId="128" xr:uid="{00000000-0005-0000-0000-000082000000}"/>
    <cellStyle name="Sheet Title" xfId="157" xr:uid="{12F3D6E3-51F2-4CE1-AAB5-2C0388A27017}"/>
    <cellStyle name="Title 2" xfId="129" xr:uid="{00000000-0005-0000-0000-000083000000}"/>
    <cellStyle name="Total 2" xfId="130" xr:uid="{00000000-0005-0000-0000-000084000000}"/>
    <cellStyle name="Warning Text 2" xfId="131" xr:uid="{00000000-0005-0000-0000-00008500000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CCFFCC"/>
        </patternFill>
      </fill>
    </dxf>
    <dxf>
      <fill>
        <patternFill>
          <bgColor rgb="FFFF0000"/>
        </patternFill>
      </fill>
    </dxf>
    <dxf>
      <fill>
        <patternFill>
          <bgColor rgb="FFFF0000"/>
        </patternFill>
      </fill>
    </dxf>
    <dxf>
      <fill>
        <patternFill>
          <bgColor rgb="FFFF0000"/>
        </patternFill>
      </fill>
    </dxf>
    <dxf>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CCFFCC"/>
        </patternFill>
      </fill>
      <border>
        <left style="thin">
          <color auto="1"/>
        </left>
        <right style="thin">
          <color auto="1"/>
        </right>
        <top style="thin">
          <color auto="1"/>
        </top>
        <bottom style="thin">
          <color auto="1"/>
        </bottom>
      </border>
    </dxf>
    <dxf>
      <fill>
        <patternFill>
          <bgColor rgb="FFFF0000"/>
        </patternFill>
      </fill>
    </dxf>
    <dxf>
      <font>
        <color theme="0"/>
      </font>
      <fill>
        <patternFill>
          <bgColor rgb="FFFF0000"/>
        </patternFill>
      </fill>
    </dxf>
  </dxfs>
  <tableStyles count="0" defaultTableStyle="TableStyleMedium2" defaultPivotStyle="PivotStyleLight16"/>
  <colors>
    <mruColors>
      <color rgb="FFCCFFCC"/>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389219</xdr:colOff>
      <xdr:row>1</xdr:row>
      <xdr:rowOff>47609</xdr:rowOff>
    </xdr:from>
    <xdr:to>
      <xdr:col>9</xdr:col>
      <xdr:colOff>179296</xdr:colOff>
      <xdr:row>14</xdr:row>
      <xdr:rowOff>35552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19307" y="910462"/>
          <a:ext cx="4631018" cy="24644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CAFR\FY24\Reporting%20Packages\Reporting%20Packages%20Uploaded%20to%20Sharefile%20-%20Workiva\SEC_3-07_Prepaid_Expenses_Forms_FY24-%20Due%208-16-2024%20UNLOCKED.xlsx" TargetMode="External"/><Relationship Id="rId1" Type="http://schemas.openxmlformats.org/officeDocument/2006/relationships/externalLinkPath" Target="/CAFR/FY24/Reporting%20Packages/Reporting%20Packages%20Uploaded%20to%20Sharefile%20-%20Workiva/SEC_3-07_Prepaid_Expenses_Forms_FY24-%20Due%208-16-2024%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Signature Page"/>
      <sheetName val="Form 3.07.1 "/>
      <sheetName val="Reviewer Checklist"/>
      <sheetName val="BusA Lookup"/>
    </sheetNames>
    <sheetDataSet>
      <sheetData sheetId="0">
        <row r="5">
          <cell r="D5">
            <v>45520</v>
          </cell>
        </row>
      </sheetData>
      <sheetData sheetId="1" refreshError="1"/>
      <sheetData sheetId="2" refreshError="1"/>
      <sheetData sheetId="3" refreshError="1"/>
      <sheetData sheetId="4">
        <row r="2">
          <cell r="A2" t="str">
            <v>A010</v>
          </cell>
          <cell r="B2" t="str">
            <v>Legislative Department - The Senate</v>
          </cell>
        </row>
        <row r="3">
          <cell r="A3" t="str">
            <v>A050</v>
          </cell>
          <cell r="B3" t="str">
            <v>Legislative Department - House of Representatives</v>
          </cell>
        </row>
        <row r="4">
          <cell r="A4" t="str">
            <v>A150</v>
          </cell>
          <cell r="B4" t="str">
            <v>Legislative Department - Codification of Laws &amp; Legislative Council</v>
          </cell>
        </row>
        <row r="5">
          <cell r="A5" t="str">
            <v>A170</v>
          </cell>
          <cell r="B5" t="str">
            <v>Legislative Department - Legislative Services Agency</v>
          </cell>
        </row>
        <row r="6">
          <cell r="A6" t="str">
            <v>A200</v>
          </cell>
          <cell r="B6" t="str">
            <v>Legislative Department - Legislative Audit Council</v>
          </cell>
        </row>
        <row r="7">
          <cell r="A7" t="str">
            <v>A850</v>
          </cell>
          <cell r="B7" t="str">
            <v>Education Oversight Committee</v>
          </cell>
        </row>
        <row r="8">
          <cell r="A8" t="str">
            <v>B040</v>
          </cell>
          <cell r="B8" t="str">
            <v>Judicial Department</v>
          </cell>
        </row>
        <row r="9">
          <cell r="A9" t="str">
            <v>C050</v>
          </cell>
          <cell r="B9" t="str">
            <v>Administrative Law Court</v>
          </cell>
        </row>
        <row r="10">
          <cell r="A10" t="str">
            <v>D050</v>
          </cell>
          <cell r="B10" t="str">
            <v>Governor's Office--Executive Control of State</v>
          </cell>
        </row>
        <row r="11">
          <cell r="A11" t="str">
            <v>D100</v>
          </cell>
          <cell r="B11" t="str">
            <v>State Law Enforcement Division</v>
          </cell>
        </row>
        <row r="12">
          <cell r="A12" t="str">
            <v>D170</v>
          </cell>
          <cell r="B12" t="str">
            <v>Governor's Office-- Executive Policy &amp; Programs</v>
          </cell>
        </row>
        <row r="13">
          <cell r="A13" t="str">
            <v>D200</v>
          </cell>
          <cell r="B13" t="str">
            <v>Governor's Office--Mansion &amp; Grounds</v>
          </cell>
        </row>
        <row r="14">
          <cell r="A14" t="str">
            <v>D250</v>
          </cell>
          <cell r="B14" t="str">
            <v>Office of Inspector General</v>
          </cell>
        </row>
        <row r="15">
          <cell r="A15" t="str">
            <v>D300</v>
          </cell>
          <cell r="B15" t="str">
            <v>Office of Resilience</v>
          </cell>
        </row>
        <row r="16">
          <cell r="A16" t="str">
            <v>D500</v>
          </cell>
          <cell r="B16" t="str">
            <v>Department of Administration</v>
          </cell>
        </row>
        <row r="17">
          <cell r="A17" t="str">
            <v>E040</v>
          </cell>
          <cell r="B17" t="str">
            <v>Lieutenant Governor's Office</v>
          </cell>
        </row>
        <row r="18">
          <cell r="A18" t="str">
            <v>E080</v>
          </cell>
          <cell r="B18" t="str">
            <v>Secretary of State's Office</v>
          </cell>
        </row>
        <row r="19">
          <cell r="A19" t="str">
            <v>E120</v>
          </cell>
          <cell r="B19" t="str">
            <v xml:space="preserve">Comptroller General's Office
</v>
          </cell>
        </row>
        <row r="20">
          <cell r="A20" t="str">
            <v>E160</v>
          </cell>
          <cell r="B20" t="str">
            <v xml:space="preserve">State Treasurer's Office                                                                       </v>
          </cell>
        </row>
        <row r="21">
          <cell r="A21" t="str">
            <v>E190</v>
          </cell>
          <cell r="B21" t="str">
            <v>Retirement System  Investment Commission</v>
          </cell>
        </row>
        <row r="22">
          <cell r="A22" t="str">
            <v>E200</v>
          </cell>
          <cell r="B22" t="str">
            <v>Attorney General's Office</v>
          </cell>
        </row>
        <row r="23">
          <cell r="A23" t="str">
            <v>E210</v>
          </cell>
          <cell r="B23" t="str">
            <v xml:space="preserve">Commission On Prosecution Coordination </v>
          </cell>
        </row>
        <row r="24">
          <cell r="A24" t="str">
            <v>E230</v>
          </cell>
          <cell r="B24" t="str">
            <v xml:space="preserve">Commission On Indigent Defense </v>
          </cell>
        </row>
        <row r="25">
          <cell r="A25" t="str">
            <v>E240</v>
          </cell>
          <cell r="B25" t="str">
            <v>Adjutant General's Office</v>
          </cell>
        </row>
        <row r="26">
          <cell r="A26" t="str">
            <v>E260</v>
          </cell>
          <cell r="B26" t="str">
            <v>Department of Veteran's Affairs</v>
          </cell>
        </row>
        <row r="27">
          <cell r="A27" t="str">
            <v>E280</v>
          </cell>
          <cell r="B27" t="str">
            <v>Election Commission</v>
          </cell>
        </row>
        <row r="28">
          <cell r="A28" t="str">
            <v>E500</v>
          </cell>
          <cell r="B28" t="str">
            <v>Revenue and Fiscal Affairs Office</v>
          </cell>
        </row>
        <row r="29">
          <cell r="A29" t="str">
            <v>E550</v>
          </cell>
          <cell r="B29" t="str">
            <v>State Fiscal Accountability Authority</v>
          </cell>
        </row>
        <row r="30">
          <cell r="A30" t="str">
            <v>E600</v>
          </cell>
          <cell r="B30" t="str">
            <v>Opioid Recovery Fund Board</v>
          </cell>
        </row>
        <row r="31">
          <cell r="A31" t="str">
            <v>F030</v>
          </cell>
          <cell r="B31" t="str">
            <v xml:space="preserve">Budget &amp; Control Board       
</v>
          </cell>
        </row>
        <row r="32">
          <cell r="A32" t="str">
            <v>F270</v>
          </cell>
          <cell r="B32" t="str">
            <v>Office of the State Auditor</v>
          </cell>
        </row>
        <row r="33">
          <cell r="A33" t="str">
            <v>H030</v>
          </cell>
          <cell r="B33" t="str">
            <v>Commission On Higher Education</v>
          </cell>
        </row>
        <row r="34">
          <cell r="A34" t="str">
            <v>H060</v>
          </cell>
          <cell r="B34" t="str">
            <v>Higher Education Tuition Grants Commission</v>
          </cell>
        </row>
        <row r="35">
          <cell r="A35" t="str">
            <v>H590</v>
          </cell>
          <cell r="B35" t="str">
            <v>State Board for Technical &amp; Comprehensive Education</v>
          </cell>
        </row>
        <row r="36">
          <cell r="A36" t="str">
            <v>H630</v>
          </cell>
          <cell r="B36" t="str">
            <v>Department of Education</v>
          </cell>
        </row>
        <row r="37">
          <cell r="A37" t="str">
            <v>H640</v>
          </cell>
          <cell r="B37" t="str">
            <v>Gov Sch For Arts &amp; Humanities</v>
          </cell>
        </row>
        <row r="38">
          <cell r="A38" t="str">
            <v>H650</v>
          </cell>
          <cell r="B38" t="str">
            <v>Gov Sch For Science &amp; Math</v>
          </cell>
        </row>
        <row r="39">
          <cell r="A39" t="str">
            <v>H670</v>
          </cell>
          <cell r="B39" t="str">
            <v>Educational Television Commission (ETV)</v>
          </cell>
        </row>
        <row r="40">
          <cell r="A40" t="str">
            <v>H710</v>
          </cell>
          <cell r="B40" t="str">
            <v>Wil Lou Gray Opportunity School</v>
          </cell>
        </row>
        <row r="41">
          <cell r="A41" t="str">
            <v>H730</v>
          </cell>
          <cell r="B41" t="str">
            <v>Vocational Rehabilitation</v>
          </cell>
        </row>
        <row r="42">
          <cell r="A42" t="str">
            <v>H750</v>
          </cell>
          <cell r="B42" t="str">
            <v>School For The Deaf and Blind</v>
          </cell>
        </row>
        <row r="43">
          <cell r="A43" t="str">
            <v>H790</v>
          </cell>
          <cell r="B43" t="str">
            <v>Department of Archives and History</v>
          </cell>
        </row>
        <row r="44">
          <cell r="A44" t="str">
            <v>H870</v>
          </cell>
          <cell r="B44" t="str">
            <v>State Library</v>
          </cell>
        </row>
        <row r="45">
          <cell r="A45" t="str">
            <v>H910</v>
          </cell>
          <cell r="B45" t="str">
            <v>Arts Commission</v>
          </cell>
        </row>
        <row r="46">
          <cell r="A46" t="str">
            <v>H950</v>
          </cell>
          <cell r="B46" t="str">
            <v>Museum Commission</v>
          </cell>
        </row>
        <row r="47">
          <cell r="A47" t="str">
            <v>H960</v>
          </cell>
          <cell r="B47" t="str">
            <v>Confederate Relic Room and Military Museum Commission</v>
          </cell>
        </row>
        <row r="48">
          <cell r="A48" t="str">
            <v>J020</v>
          </cell>
          <cell r="B48" t="str">
            <v>Department of Health and Human Services</v>
          </cell>
        </row>
        <row r="49">
          <cell r="A49" t="str">
            <v>J040</v>
          </cell>
          <cell r="B49" t="str">
            <v>Department of Health and Environmental Control</v>
          </cell>
        </row>
        <row r="50">
          <cell r="A50" t="str">
            <v>J120</v>
          </cell>
          <cell r="B50" t="str">
            <v>Department of Mental Health</v>
          </cell>
        </row>
        <row r="51">
          <cell r="A51" t="str">
            <v>J160</v>
          </cell>
          <cell r="B51" t="str">
            <v>Department of Disabilities and Special Needs</v>
          </cell>
        </row>
        <row r="52">
          <cell r="A52" t="str">
            <v>J200</v>
          </cell>
          <cell r="B52" t="str">
            <v>Department of Alcohol and Other Drug Abuse Services</v>
          </cell>
        </row>
        <row r="53">
          <cell r="A53" t="str">
            <v>K050</v>
          </cell>
          <cell r="B53" t="str">
            <v>Department of Public Safety</v>
          </cell>
        </row>
        <row r="54">
          <cell r="A54" t="str">
            <v>L040</v>
          </cell>
          <cell r="B54" t="str">
            <v>Department of Social Services</v>
          </cell>
        </row>
        <row r="55">
          <cell r="A55" t="str">
            <v>L060</v>
          </cell>
          <cell r="B55" t="str">
            <v>Department of Aging</v>
          </cell>
        </row>
        <row r="56">
          <cell r="A56" t="str">
            <v>L080</v>
          </cell>
          <cell r="B56" t="str">
            <v>Department of Children's Advocacy</v>
          </cell>
        </row>
        <row r="57">
          <cell r="A57" t="str">
            <v>L120</v>
          </cell>
          <cell r="B57" t="str">
            <v>John De La Howe School</v>
          </cell>
        </row>
        <row r="58">
          <cell r="A58" t="str">
            <v>L240</v>
          </cell>
          <cell r="B58" t="str">
            <v>Commission For The Blind</v>
          </cell>
        </row>
        <row r="59">
          <cell r="A59" t="str">
            <v>L360</v>
          </cell>
          <cell r="B59" t="str">
            <v>Human Affairs Commission</v>
          </cell>
        </row>
        <row r="60">
          <cell r="A60" t="str">
            <v>L460</v>
          </cell>
          <cell r="B60" t="str">
            <v>State Commission For Minority Affairs</v>
          </cell>
        </row>
        <row r="61">
          <cell r="A61" t="str">
            <v>N040</v>
          </cell>
          <cell r="B61" t="str">
            <v>Department of Corrections</v>
          </cell>
        </row>
        <row r="62">
          <cell r="A62" t="str">
            <v>N080</v>
          </cell>
          <cell r="B62" t="str">
            <v>Department of Probation, Parole and Pardon Services</v>
          </cell>
        </row>
        <row r="63">
          <cell r="A63" t="str">
            <v>N120</v>
          </cell>
          <cell r="B63" t="str">
            <v>Department of Juvenile Justice</v>
          </cell>
        </row>
        <row r="64">
          <cell r="A64" t="str">
            <v>N200</v>
          </cell>
          <cell r="B64" t="str">
            <v>Law Enforcement Training Council</v>
          </cell>
        </row>
        <row r="65">
          <cell r="A65" t="str">
            <v>P120</v>
          </cell>
          <cell r="B65" t="str">
            <v>Forestry Commission</v>
          </cell>
        </row>
        <row r="66">
          <cell r="A66" t="str">
            <v>P160</v>
          </cell>
          <cell r="B66" t="str">
            <v>Department of Agriculture</v>
          </cell>
        </row>
        <row r="67">
          <cell r="A67" t="str">
            <v>P240</v>
          </cell>
          <cell r="B67" t="str">
            <v>Department of Natural Resources</v>
          </cell>
        </row>
        <row r="68">
          <cell r="A68" t="str">
            <v>P260</v>
          </cell>
          <cell r="B68" t="str">
            <v>Sea Grant Consortium</v>
          </cell>
        </row>
        <row r="69">
          <cell r="A69" t="str">
            <v>P280</v>
          </cell>
          <cell r="B69" t="str">
            <v>Department of Parks, Recreation and Tourism</v>
          </cell>
        </row>
        <row r="70">
          <cell r="A70" t="str">
            <v>P320</v>
          </cell>
          <cell r="B70" t="str">
            <v>Department of Commerce</v>
          </cell>
        </row>
        <row r="71">
          <cell r="A71" t="str">
            <v>P400</v>
          </cell>
          <cell r="B71" t="str">
            <v>South Carolina Conservation Bank</v>
          </cell>
        </row>
        <row r="72">
          <cell r="A72" t="str">
            <v>P450</v>
          </cell>
          <cell r="B72" t="str">
            <v>Rural Infastructure Authority</v>
          </cell>
        </row>
        <row r="73">
          <cell r="A73" t="str">
            <v>R040</v>
          </cell>
          <cell r="B73" t="str">
            <v>Public Service Commission</v>
          </cell>
        </row>
        <row r="74">
          <cell r="A74" t="str">
            <v>R060</v>
          </cell>
          <cell r="B74" t="str">
            <v>Office of Regulatory Staff</v>
          </cell>
        </row>
        <row r="75">
          <cell r="A75" t="str">
            <v>R080</v>
          </cell>
          <cell r="B75" t="str">
            <v>Worker's Compensation Commission</v>
          </cell>
        </row>
        <row r="76">
          <cell r="A76" t="str">
            <v>R160</v>
          </cell>
          <cell r="B76" t="str">
            <v>Second Injury Fund</v>
          </cell>
        </row>
        <row r="77">
          <cell r="A77" t="str">
            <v>R200</v>
          </cell>
          <cell r="B77" t="str">
            <v>Department of Insurance</v>
          </cell>
        </row>
        <row r="78">
          <cell r="A78" t="str">
            <v>R230</v>
          </cell>
          <cell r="B78" t="str">
            <v>Board of Financial Institutions</v>
          </cell>
        </row>
        <row r="79">
          <cell r="A79" t="str">
            <v>R280</v>
          </cell>
          <cell r="B79" t="str">
            <v>Department of Consumer Affairs</v>
          </cell>
        </row>
        <row r="80">
          <cell r="A80" t="str">
            <v>R360</v>
          </cell>
          <cell r="B80" t="str">
            <v>Department of Labor, Licensing, and Regulation</v>
          </cell>
        </row>
        <row r="81">
          <cell r="A81" t="str">
            <v>R400</v>
          </cell>
          <cell r="B81" t="str">
            <v>Department of Motor Vehicles</v>
          </cell>
        </row>
        <row r="82">
          <cell r="A82" t="str">
            <v>R440</v>
          </cell>
          <cell r="B82" t="str">
            <v>Department of Revenue</v>
          </cell>
        </row>
        <row r="83">
          <cell r="A83" t="str">
            <v>R520</v>
          </cell>
          <cell r="B83" t="str">
            <v>State Ethics Commission</v>
          </cell>
        </row>
        <row r="84">
          <cell r="A84" t="str">
            <v>R600</v>
          </cell>
          <cell r="B84" t="str">
            <v>Department of Employment and Workforce</v>
          </cell>
        </row>
        <row r="85">
          <cell r="A85" t="str">
            <v>S600</v>
          </cell>
          <cell r="B85" t="str">
            <v>Procurement Review Panel</v>
          </cell>
        </row>
        <row r="86">
          <cell r="A86" t="str">
            <v>U300</v>
          </cell>
          <cell r="B86" t="str">
            <v>Aeronautics Division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65"/>
  <sheetViews>
    <sheetView showGridLines="0" workbookViewId="0">
      <selection activeCell="O20" sqref="O20"/>
    </sheetView>
  </sheetViews>
  <sheetFormatPr defaultColWidth="9.140625" defaultRowHeight="15" x14ac:dyDescent="0.25"/>
  <cols>
    <col min="1" max="1" width="4.42578125" style="5" customWidth="1"/>
    <col min="2" max="2" width="6.42578125" style="5" customWidth="1"/>
    <col min="3" max="3" width="7.5703125" style="5" customWidth="1"/>
    <col min="4" max="4" width="10.140625" style="5" bestFit="1" customWidth="1"/>
    <col min="5" max="7" width="9.28515625" style="5" customWidth="1"/>
    <col min="8" max="10" width="9" style="5" customWidth="1"/>
    <col min="11" max="12" width="9.28515625" style="5" customWidth="1"/>
    <col min="13" max="13" width="4.42578125" style="5" customWidth="1"/>
    <col min="14" max="14" width="1.42578125" style="5" customWidth="1"/>
    <col min="15" max="15" width="9.140625" style="5" customWidth="1"/>
    <col min="16" max="17" width="9.140625" style="5"/>
    <col min="18" max="18" width="9.42578125" style="5" bestFit="1" customWidth="1"/>
    <col min="19" max="16384" width="9.140625" style="5"/>
  </cols>
  <sheetData>
    <row r="1" spans="1:15" ht="13.9" x14ac:dyDescent="0.25">
      <c r="A1" s="194" t="s">
        <v>1635</v>
      </c>
      <c r="B1" s="194"/>
      <c r="C1" s="194"/>
      <c r="D1" s="194"/>
      <c r="E1" s="194"/>
      <c r="F1" s="194"/>
      <c r="G1" s="194"/>
      <c r="H1" s="194"/>
      <c r="I1" s="194"/>
      <c r="J1" s="194"/>
      <c r="K1" s="194"/>
      <c r="L1" s="194"/>
      <c r="M1" s="194"/>
      <c r="N1" s="194"/>
      <c r="O1" s="30"/>
    </row>
    <row r="2" spans="1:15" ht="13.9" x14ac:dyDescent="0.25">
      <c r="A2" s="194" t="s">
        <v>1634</v>
      </c>
      <c r="B2" s="194"/>
      <c r="C2" s="194"/>
      <c r="D2" s="194"/>
      <c r="E2" s="194"/>
      <c r="F2" s="194"/>
      <c r="G2" s="194"/>
      <c r="H2" s="194"/>
      <c r="I2" s="194"/>
      <c r="J2" s="194"/>
      <c r="K2" s="194"/>
      <c r="L2" s="194"/>
      <c r="M2" s="194"/>
      <c r="N2" s="194"/>
      <c r="O2" s="30"/>
    </row>
    <row r="3" spans="1:15" ht="13.9" x14ac:dyDescent="0.25">
      <c r="A3" s="194" t="s">
        <v>1637</v>
      </c>
      <c r="B3" s="194"/>
      <c r="C3" s="194"/>
      <c r="D3" s="194"/>
      <c r="E3" s="194"/>
      <c r="F3" s="194"/>
      <c r="G3" s="194"/>
      <c r="H3" s="194"/>
      <c r="I3" s="194"/>
      <c r="J3" s="194"/>
      <c r="K3" s="194"/>
      <c r="L3" s="194"/>
      <c r="M3" s="194"/>
      <c r="N3" s="194"/>
      <c r="O3" s="30"/>
    </row>
    <row r="4" spans="1:15" ht="13.9" x14ac:dyDescent="0.25">
      <c r="A4" s="194" t="str">
        <f>_xlfn.CONCAT("Fiscal Year ", RIGHT($D$5, 4))</f>
        <v>Fiscal Year 2024</v>
      </c>
      <c r="B4" s="194"/>
      <c r="C4" s="194"/>
      <c r="D4" s="194"/>
      <c r="E4" s="194"/>
      <c r="F4" s="194"/>
      <c r="G4" s="194"/>
      <c r="H4" s="194"/>
      <c r="I4" s="194"/>
      <c r="J4" s="194"/>
      <c r="K4" s="194"/>
      <c r="L4" s="194"/>
      <c r="M4" s="194"/>
      <c r="N4" s="194"/>
    </row>
    <row r="5" spans="1:15" ht="27.6" x14ac:dyDescent="0.25">
      <c r="A5" s="12"/>
      <c r="B5" s="53" t="s">
        <v>1292</v>
      </c>
      <c r="C5" s="53"/>
      <c r="D5" s="99" t="s">
        <v>1636</v>
      </c>
      <c r="E5" s="98"/>
      <c r="F5" s="98"/>
      <c r="G5" s="98"/>
      <c r="H5" s="98"/>
      <c r="I5" s="98"/>
      <c r="J5" s="98"/>
      <c r="K5" s="98"/>
      <c r="L5" s="98"/>
      <c r="M5" s="52"/>
    </row>
    <row r="6" spans="1:15" ht="13.9" x14ac:dyDescent="0.25">
      <c r="A6" s="12"/>
      <c r="B6" s="14" t="s">
        <v>0</v>
      </c>
      <c r="C6" s="12"/>
      <c r="D6" s="12"/>
      <c r="E6" s="12"/>
      <c r="F6" s="12"/>
      <c r="G6" s="12"/>
      <c r="H6" s="12"/>
      <c r="I6" s="12"/>
      <c r="J6" s="12"/>
      <c r="K6" s="12"/>
      <c r="L6" s="12"/>
      <c r="M6" s="12"/>
    </row>
    <row r="7" spans="1:15" ht="13.9" x14ac:dyDescent="0.25">
      <c r="A7" s="12"/>
      <c r="B7" s="5" t="s">
        <v>1560</v>
      </c>
      <c r="C7" s="12"/>
      <c r="D7" s="12"/>
      <c r="E7" s="12"/>
      <c r="F7" s="12"/>
      <c r="G7" s="12"/>
      <c r="H7" s="12"/>
      <c r="I7" s="12"/>
      <c r="J7" s="12"/>
      <c r="K7" s="12"/>
      <c r="L7" s="12"/>
      <c r="M7" s="12"/>
    </row>
    <row r="8" spans="1:15" ht="13.9" x14ac:dyDescent="0.25">
      <c r="A8" s="12"/>
      <c r="B8" s="12" t="s">
        <v>1</v>
      </c>
      <c r="C8" s="12"/>
      <c r="D8" s="12"/>
      <c r="E8" s="12"/>
      <c r="F8" s="12"/>
      <c r="G8" s="12"/>
      <c r="H8" s="12"/>
      <c r="I8" s="12"/>
      <c r="J8" s="12"/>
      <c r="K8" s="12"/>
      <c r="L8" s="12"/>
      <c r="M8" s="12"/>
    </row>
    <row r="9" spans="1:15" ht="13.9" x14ac:dyDescent="0.25">
      <c r="A9" s="12"/>
      <c r="B9" s="12" t="s">
        <v>2</v>
      </c>
      <c r="C9" s="12"/>
      <c r="D9" s="12"/>
      <c r="E9" s="12"/>
      <c r="F9" s="12"/>
      <c r="G9" s="12"/>
      <c r="H9" s="12"/>
      <c r="I9" s="12"/>
      <c r="J9" s="12"/>
      <c r="K9" s="12"/>
      <c r="L9" s="12"/>
      <c r="M9" s="12"/>
    </row>
    <row r="10" spans="1:15" ht="13.9" x14ac:dyDescent="0.25">
      <c r="A10" s="12"/>
      <c r="B10" s="12" t="s">
        <v>3</v>
      </c>
      <c r="C10" s="12"/>
      <c r="D10" s="12"/>
      <c r="E10" s="12"/>
      <c r="F10" s="12"/>
      <c r="G10" s="12"/>
      <c r="H10" s="12"/>
      <c r="I10" s="12"/>
      <c r="J10" s="12"/>
      <c r="K10" s="12"/>
      <c r="L10" s="12"/>
      <c r="M10" s="12"/>
    </row>
    <row r="11" spans="1:15" ht="13.9" x14ac:dyDescent="0.25">
      <c r="A11" s="12"/>
      <c r="B11" s="12"/>
      <c r="C11" s="12"/>
      <c r="D11" s="12"/>
      <c r="E11" s="12"/>
      <c r="F11" s="12"/>
      <c r="G11" s="12"/>
      <c r="H11" s="12"/>
      <c r="I11" s="12"/>
      <c r="J11" s="12"/>
      <c r="K11" s="12"/>
      <c r="L11" s="12"/>
      <c r="M11" s="12"/>
    </row>
    <row r="12" spans="1:15" ht="13.9" x14ac:dyDescent="0.25">
      <c r="A12" s="12"/>
      <c r="B12" s="12" t="s">
        <v>1213</v>
      </c>
      <c r="C12" s="12"/>
      <c r="D12" s="12"/>
      <c r="E12" s="12"/>
      <c r="F12" s="12"/>
      <c r="G12" s="12"/>
      <c r="H12" s="12"/>
      <c r="I12" s="12"/>
      <c r="J12" s="12"/>
      <c r="K12" s="12"/>
      <c r="L12" s="12"/>
      <c r="M12" s="12"/>
    </row>
    <row r="13" spans="1:15" ht="13.9" x14ac:dyDescent="0.25">
      <c r="A13" s="12"/>
      <c r="B13" s="12" t="s">
        <v>1214</v>
      </c>
      <c r="C13" s="12"/>
      <c r="D13" s="12"/>
      <c r="E13" s="12"/>
      <c r="F13" s="12"/>
      <c r="G13" s="12"/>
      <c r="H13" s="12"/>
      <c r="I13" s="12"/>
      <c r="J13" s="12"/>
      <c r="K13" s="12"/>
      <c r="L13" s="12"/>
      <c r="M13" s="12"/>
    </row>
    <row r="14" spans="1:15" ht="13.9" x14ac:dyDescent="0.25">
      <c r="A14" s="12"/>
      <c r="B14" s="12"/>
      <c r="C14" s="12"/>
      <c r="D14" s="12"/>
      <c r="E14" s="12"/>
      <c r="F14" s="12"/>
      <c r="G14" s="12"/>
      <c r="H14" s="12"/>
      <c r="I14" s="12"/>
      <c r="J14" s="12"/>
      <c r="K14" s="12"/>
      <c r="L14" s="12"/>
      <c r="M14" s="12"/>
    </row>
    <row r="15" spans="1:15" ht="13.9" x14ac:dyDescent="0.25">
      <c r="A15" s="12"/>
      <c r="B15" s="14"/>
      <c r="C15" s="12"/>
      <c r="D15" s="12"/>
      <c r="E15" s="12"/>
      <c r="F15" s="12"/>
      <c r="G15" s="12"/>
      <c r="H15" s="12"/>
      <c r="I15" s="12"/>
      <c r="J15" s="12"/>
      <c r="K15" s="12"/>
      <c r="L15" s="12"/>
      <c r="M15" s="12"/>
    </row>
    <row r="16" spans="1:15" ht="13.9" x14ac:dyDescent="0.25">
      <c r="A16" s="12"/>
      <c r="B16" s="15" t="s">
        <v>1215</v>
      </c>
      <c r="C16" s="12"/>
      <c r="D16" s="12"/>
      <c r="E16" s="12"/>
      <c r="F16" s="12"/>
      <c r="G16" s="12"/>
      <c r="H16" s="12"/>
      <c r="J16" s="12"/>
      <c r="K16" s="16" t="s">
        <v>1215</v>
      </c>
      <c r="L16" s="12"/>
      <c r="M16" s="12"/>
    </row>
    <row r="17" spans="1:15" ht="13.9" x14ac:dyDescent="0.25">
      <c r="A17" s="12"/>
      <c r="B17" s="12" t="s">
        <v>1216</v>
      </c>
      <c r="C17" s="12"/>
      <c r="D17" s="12"/>
      <c r="E17" s="12"/>
      <c r="F17" s="12"/>
      <c r="G17" s="12"/>
      <c r="H17" s="12"/>
      <c r="I17" s="12"/>
      <c r="J17" s="12"/>
      <c r="K17" s="12"/>
      <c r="L17" s="12"/>
      <c r="M17" s="12"/>
    </row>
    <row r="18" spans="1:15" ht="13.9" x14ac:dyDescent="0.25">
      <c r="A18" s="12"/>
      <c r="B18" s="12" t="s">
        <v>1217</v>
      </c>
      <c r="C18" s="12"/>
      <c r="D18" s="12"/>
      <c r="E18" s="12"/>
      <c r="F18" s="12"/>
      <c r="G18" s="12"/>
      <c r="H18" s="12"/>
      <c r="I18" s="12"/>
      <c r="J18" s="12"/>
      <c r="K18" s="12"/>
      <c r="L18" s="12"/>
      <c r="M18" s="12"/>
    </row>
    <row r="19" spans="1:15" ht="13.9" x14ac:dyDescent="0.25">
      <c r="A19" s="12"/>
      <c r="B19" s="12"/>
      <c r="C19" s="12"/>
      <c r="D19" s="12"/>
      <c r="E19" s="12"/>
      <c r="F19" s="12"/>
      <c r="G19" s="12"/>
      <c r="H19" s="12"/>
      <c r="I19" s="12"/>
      <c r="J19" s="12"/>
      <c r="K19" s="12"/>
      <c r="L19" s="12"/>
      <c r="M19" s="12"/>
    </row>
    <row r="20" spans="1:15" ht="13.9" x14ac:dyDescent="0.25">
      <c r="A20" s="12"/>
      <c r="B20" s="14" t="s">
        <v>4</v>
      </c>
      <c r="C20" s="12"/>
      <c r="D20" s="12"/>
      <c r="E20" s="12"/>
      <c r="F20" s="12"/>
      <c r="G20" s="12"/>
      <c r="H20" s="12"/>
      <c r="I20" s="12"/>
      <c r="J20" s="12"/>
      <c r="K20" s="12"/>
      <c r="L20" s="12"/>
      <c r="M20" s="12"/>
    </row>
    <row r="21" spans="1:15" ht="13.9" x14ac:dyDescent="0.25">
      <c r="A21" s="15">
        <v>1</v>
      </c>
      <c r="B21" s="15" t="s">
        <v>13</v>
      </c>
      <c r="C21" s="12"/>
      <c r="D21" s="12"/>
      <c r="E21" s="12"/>
      <c r="F21" s="12"/>
      <c r="G21" s="12"/>
      <c r="H21" s="12"/>
      <c r="J21" s="12"/>
      <c r="K21" s="17" t="s">
        <v>5</v>
      </c>
      <c r="L21" s="12"/>
      <c r="M21" s="12"/>
    </row>
    <row r="22" spans="1:15" ht="13.9" x14ac:dyDescent="0.25">
      <c r="A22" s="12"/>
      <c r="B22" s="18" t="s">
        <v>1681</v>
      </c>
      <c r="C22" s="19"/>
      <c r="D22" s="18"/>
      <c r="E22" s="12"/>
      <c r="F22" s="12"/>
      <c r="G22" s="12"/>
      <c r="H22" s="12"/>
      <c r="I22" s="12"/>
      <c r="J22" s="12"/>
      <c r="K22" s="12"/>
      <c r="L22" s="17"/>
      <c r="M22" s="12"/>
    </row>
    <row r="23" spans="1:15" ht="32.25" customHeight="1" x14ac:dyDescent="0.25">
      <c r="A23" s="12"/>
      <c r="B23" s="193" t="s">
        <v>1650</v>
      </c>
      <c r="C23" s="193"/>
      <c r="D23" s="193"/>
      <c r="E23" s="193"/>
      <c r="F23" s="193"/>
      <c r="G23" s="193"/>
      <c r="H23" s="193"/>
      <c r="I23" s="193"/>
      <c r="J23" s="193"/>
      <c r="K23" s="193"/>
      <c r="L23" s="193"/>
      <c r="M23" s="193"/>
      <c r="N23" s="193"/>
      <c r="O23" s="193"/>
    </row>
    <row r="24" spans="1:15" ht="13.9" x14ac:dyDescent="0.25">
      <c r="A24" s="12"/>
      <c r="B24" s="20" t="s">
        <v>1218</v>
      </c>
      <c r="C24" s="12"/>
      <c r="D24" s="18"/>
      <c r="E24" s="12"/>
      <c r="F24" s="12"/>
      <c r="G24" s="12"/>
      <c r="H24" s="12"/>
      <c r="I24" s="12"/>
      <c r="J24" s="12"/>
      <c r="K24" s="12"/>
      <c r="L24" s="13"/>
      <c r="M24" s="12"/>
    </row>
    <row r="25" spans="1:15" ht="13.9" x14ac:dyDescent="0.25">
      <c r="A25" s="12"/>
      <c r="B25" s="21" t="s">
        <v>1290</v>
      </c>
      <c r="C25" s="12"/>
      <c r="D25" s="18"/>
      <c r="E25" s="12"/>
      <c r="F25" s="12"/>
      <c r="G25" s="12"/>
      <c r="H25" s="12"/>
      <c r="I25" s="12"/>
      <c r="J25" s="12"/>
      <c r="K25" s="12"/>
      <c r="L25" s="13"/>
      <c r="M25" s="12"/>
    </row>
    <row r="26" spans="1:15" ht="13.9" x14ac:dyDescent="0.25">
      <c r="A26" s="12"/>
      <c r="B26" s="22" t="s">
        <v>1682</v>
      </c>
      <c r="C26" s="12"/>
      <c r="D26" s="18"/>
      <c r="E26" s="12"/>
      <c r="F26" s="12"/>
      <c r="G26" s="12"/>
      <c r="H26" s="12"/>
      <c r="I26" s="12"/>
      <c r="J26" s="12"/>
      <c r="K26" s="12"/>
      <c r="L26" s="13"/>
      <c r="M26" s="12"/>
    </row>
    <row r="27" spans="1:15" ht="13.9" x14ac:dyDescent="0.25">
      <c r="A27" s="12"/>
      <c r="B27" s="22" t="s">
        <v>1683</v>
      </c>
      <c r="C27" s="12"/>
      <c r="D27" s="18"/>
      <c r="E27" s="12"/>
      <c r="F27" s="12"/>
      <c r="G27" s="12"/>
      <c r="H27" s="12"/>
      <c r="I27" s="12"/>
      <c r="J27" s="12"/>
      <c r="K27" s="12"/>
      <c r="L27" s="13"/>
      <c r="M27" s="12"/>
    </row>
    <row r="28" spans="1:15" ht="13.9" x14ac:dyDescent="0.25">
      <c r="A28" s="12"/>
      <c r="B28" s="21" t="s">
        <v>1651</v>
      </c>
      <c r="D28" s="18"/>
      <c r="E28" s="12"/>
      <c r="F28" s="12"/>
      <c r="G28" s="12"/>
      <c r="H28" s="12"/>
      <c r="I28" s="12"/>
      <c r="J28" s="12"/>
      <c r="K28" s="12"/>
      <c r="L28" s="13"/>
      <c r="M28" s="12"/>
    </row>
    <row r="29" spans="1:15" ht="13.9" x14ac:dyDescent="0.25">
      <c r="A29" s="12"/>
      <c r="B29" s="21" t="s">
        <v>1685</v>
      </c>
      <c r="D29" s="18"/>
      <c r="E29" s="12"/>
      <c r="F29" s="12"/>
      <c r="G29" s="12"/>
      <c r="H29" s="12"/>
      <c r="I29" s="12"/>
      <c r="J29" s="12"/>
      <c r="K29" s="12"/>
      <c r="L29" s="13"/>
      <c r="M29" s="12"/>
    </row>
    <row r="30" spans="1:15" ht="13.9" x14ac:dyDescent="0.25">
      <c r="A30" s="12"/>
      <c r="B30" s="22" t="s">
        <v>1684</v>
      </c>
      <c r="C30" s="12"/>
      <c r="D30" s="18"/>
      <c r="E30" s="12"/>
      <c r="F30" s="12"/>
      <c r="G30" s="12"/>
      <c r="H30" s="12"/>
      <c r="I30" s="12"/>
      <c r="J30" s="12"/>
      <c r="K30" s="12"/>
      <c r="L30" s="13"/>
      <c r="M30" s="12"/>
    </row>
    <row r="31" spans="1:15" ht="13.9" x14ac:dyDescent="0.25">
      <c r="A31" s="12"/>
      <c r="B31" s="21" t="s">
        <v>1652</v>
      </c>
      <c r="D31" s="18"/>
      <c r="E31" s="12"/>
      <c r="F31" s="12"/>
      <c r="G31" s="12"/>
      <c r="H31" s="12"/>
      <c r="I31" s="12"/>
      <c r="J31" s="12"/>
      <c r="K31" s="12"/>
      <c r="L31" s="13"/>
      <c r="M31" s="12"/>
    </row>
    <row r="32" spans="1:15" ht="13.9" x14ac:dyDescent="0.25">
      <c r="A32" s="12"/>
      <c r="B32" s="22" t="s">
        <v>1653</v>
      </c>
      <c r="D32" s="18"/>
      <c r="E32" s="12"/>
      <c r="F32" s="12"/>
      <c r="G32" s="12"/>
      <c r="H32" s="12"/>
      <c r="I32" s="12"/>
      <c r="J32" s="12"/>
      <c r="K32" s="12"/>
      <c r="L32" s="13"/>
      <c r="M32" s="12"/>
    </row>
    <row r="33" spans="1:18" ht="13.9" x14ac:dyDescent="0.25">
      <c r="A33" s="12"/>
      <c r="B33" s="22" t="s">
        <v>1654</v>
      </c>
      <c r="D33" s="18"/>
      <c r="E33" s="12"/>
      <c r="F33" s="12"/>
      <c r="G33" s="12"/>
      <c r="H33" s="12"/>
      <c r="I33" s="12"/>
      <c r="J33" s="12"/>
      <c r="K33" s="12"/>
      <c r="L33" s="13"/>
      <c r="M33" s="12"/>
    </row>
    <row r="34" spans="1:18" ht="13.9" x14ac:dyDescent="0.25">
      <c r="A34" s="12"/>
      <c r="B34" s="21" t="s">
        <v>1687</v>
      </c>
      <c r="D34" s="18"/>
      <c r="E34" s="12"/>
      <c r="F34" s="12"/>
      <c r="G34" s="12"/>
      <c r="H34" s="12"/>
      <c r="I34" s="12"/>
      <c r="J34" s="12"/>
      <c r="K34" s="12"/>
      <c r="L34" s="13"/>
      <c r="M34" s="12"/>
    </row>
    <row r="35" spans="1:18" ht="13.9" x14ac:dyDescent="0.25">
      <c r="A35" s="12"/>
      <c r="B35" s="22" t="s">
        <v>1686</v>
      </c>
      <c r="D35" s="18"/>
      <c r="E35" s="12"/>
      <c r="F35" s="12"/>
      <c r="G35" s="12"/>
      <c r="H35" s="12"/>
      <c r="I35" s="12"/>
      <c r="J35" s="12"/>
      <c r="K35" s="12"/>
      <c r="L35" s="13"/>
      <c r="M35" s="12"/>
    </row>
    <row r="36" spans="1:18" ht="13.9" x14ac:dyDescent="0.25">
      <c r="A36" s="12"/>
      <c r="B36" s="22"/>
      <c r="D36" s="18"/>
      <c r="E36" s="12"/>
      <c r="F36" s="12"/>
      <c r="G36" s="12"/>
      <c r="H36" s="12"/>
      <c r="I36" s="12"/>
      <c r="J36" s="12"/>
      <c r="K36" s="12"/>
      <c r="L36" s="13"/>
      <c r="M36" s="12"/>
    </row>
    <row r="37" spans="1:18" ht="13.9" x14ac:dyDescent="0.25">
      <c r="A37" s="15">
        <v>3</v>
      </c>
      <c r="B37" s="15" t="s">
        <v>1284</v>
      </c>
      <c r="C37" s="12"/>
      <c r="D37" s="12"/>
      <c r="E37" s="12"/>
      <c r="F37" s="12"/>
      <c r="G37" s="12"/>
      <c r="H37" s="12"/>
      <c r="J37" s="12"/>
      <c r="K37" s="17" t="s">
        <v>6</v>
      </c>
      <c r="L37" s="23"/>
      <c r="M37" s="24"/>
    </row>
    <row r="38" spans="1:18" ht="30.75" customHeight="1" x14ac:dyDescent="0.25">
      <c r="A38" s="12"/>
      <c r="B38" s="193" t="s">
        <v>1656</v>
      </c>
      <c r="C38" s="193"/>
      <c r="D38" s="193"/>
      <c r="E38" s="193"/>
      <c r="F38" s="193"/>
      <c r="G38" s="193"/>
      <c r="H38" s="193"/>
      <c r="I38" s="193"/>
      <c r="J38" s="193"/>
      <c r="K38" s="193"/>
      <c r="L38" s="193"/>
      <c r="M38" s="24"/>
    </row>
    <row r="39" spans="1:18" x14ac:dyDescent="0.25">
      <c r="A39" s="12"/>
      <c r="B39" s="20" t="s">
        <v>1219</v>
      </c>
      <c r="C39" s="25"/>
      <c r="D39" s="25"/>
      <c r="E39" s="25"/>
      <c r="F39" s="25"/>
      <c r="G39" s="25"/>
      <c r="H39" s="25"/>
      <c r="I39" s="25"/>
      <c r="J39" s="25"/>
      <c r="K39" s="24"/>
      <c r="L39" s="23"/>
      <c r="M39" s="24"/>
    </row>
    <row r="40" spans="1:18" x14ac:dyDescent="0.25">
      <c r="A40" s="12"/>
      <c r="B40" s="21" t="s">
        <v>1662</v>
      </c>
      <c r="D40" s="25"/>
      <c r="E40" s="25"/>
      <c r="F40" s="25"/>
      <c r="G40" s="25"/>
      <c r="H40" s="25"/>
      <c r="I40" s="25"/>
      <c r="J40" s="25"/>
      <c r="K40" s="24"/>
      <c r="L40" s="23"/>
      <c r="M40" s="24"/>
    </row>
    <row r="41" spans="1:18" x14ac:dyDescent="0.25">
      <c r="A41" s="12"/>
      <c r="B41" s="21" t="s">
        <v>1663</v>
      </c>
      <c r="D41" s="25"/>
      <c r="E41" s="25"/>
      <c r="F41" s="25"/>
      <c r="G41" s="25"/>
      <c r="H41" s="25"/>
      <c r="I41" s="25"/>
      <c r="J41" s="25"/>
      <c r="K41" s="24"/>
      <c r="L41" s="23"/>
      <c r="M41" s="24"/>
    </row>
    <row r="42" spans="1:18" x14ac:dyDescent="0.25">
      <c r="A42" s="12"/>
      <c r="B42" s="26" t="s">
        <v>1664</v>
      </c>
      <c r="D42" s="25"/>
      <c r="E42" s="25"/>
      <c r="F42" s="25"/>
      <c r="G42" s="25"/>
      <c r="H42" s="25"/>
      <c r="I42" s="25"/>
      <c r="J42" s="25"/>
      <c r="K42" s="24"/>
      <c r="L42" s="23"/>
      <c r="M42" s="24"/>
    </row>
    <row r="43" spans="1:18" x14ac:dyDescent="0.25">
      <c r="A43" s="12"/>
      <c r="B43" s="26" t="s">
        <v>1679</v>
      </c>
      <c r="D43" s="25"/>
      <c r="E43" s="25"/>
      <c r="F43" s="25"/>
      <c r="G43" s="25"/>
      <c r="H43" s="25"/>
      <c r="I43" s="25"/>
      <c r="J43" s="25"/>
      <c r="K43" s="24"/>
      <c r="L43" s="23"/>
      <c r="M43" s="24"/>
    </row>
    <row r="44" spans="1:18" x14ac:dyDescent="0.25">
      <c r="A44" s="12"/>
      <c r="B44" s="26" t="s">
        <v>1680</v>
      </c>
      <c r="D44" s="25"/>
      <c r="E44" s="25"/>
      <c r="F44" s="25"/>
      <c r="G44" s="25"/>
      <c r="H44" s="25"/>
      <c r="I44" s="25"/>
      <c r="J44" s="25"/>
      <c r="K44" s="24"/>
      <c r="L44" s="23"/>
      <c r="M44" s="24"/>
    </row>
    <row r="45" spans="1:18" x14ac:dyDescent="0.25">
      <c r="A45" s="12"/>
      <c r="B45" s="27"/>
      <c r="C45" s="25"/>
      <c r="D45" s="25"/>
      <c r="E45" s="25"/>
      <c r="F45" s="25"/>
      <c r="G45" s="25"/>
      <c r="H45" s="25"/>
      <c r="I45" s="25"/>
      <c r="J45" s="25"/>
      <c r="K45" s="24"/>
      <c r="L45" s="23"/>
      <c r="M45" s="24"/>
    </row>
    <row r="46" spans="1:18" x14ac:dyDescent="0.25">
      <c r="A46" s="153">
        <v>4</v>
      </c>
      <c r="B46" s="154" t="s">
        <v>7</v>
      </c>
      <c r="C46" s="155"/>
      <c r="D46" s="155"/>
      <c r="E46" s="155"/>
      <c r="F46" s="155"/>
      <c r="G46" s="155"/>
      <c r="H46" s="155"/>
      <c r="I46" s="155"/>
      <c r="J46" s="155"/>
      <c r="K46" s="156" t="s">
        <v>8</v>
      </c>
      <c r="L46" s="157"/>
      <c r="M46" s="158"/>
      <c r="N46" s="7"/>
      <c r="O46" s="7"/>
      <c r="P46" s="7"/>
      <c r="Q46" s="7"/>
      <c r="R46" s="7"/>
    </row>
    <row r="47" spans="1:18" x14ac:dyDescent="0.25">
      <c r="A47" s="28"/>
      <c r="B47" s="164" t="s">
        <v>1676</v>
      </c>
      <c r="C47" s="164"/>
      <c r="D47" s="28"/>
      <c r="E47" s="28"/>
      <c r="F47" s="28"/>
      <c r="G47" s="28"/>
      <c r="H47" s="28"/>
      <c r="I47" s="28"/>
      <c r="J47" s="28"/>
      <c r="K47" s="28"/>
      <c r="L47" s="29"/>
      <c r="M47" s="28"/>
      <c r="N47" s="7"/>
      <c r="O47" s="7"/>
      <c r="P47" s="7"/>
      <c r="Q47" s="7"/>
      <c r="R47" s="7"/>
    </row>
    <row r="48" spans="1:18" x14ac:dyDescent="0.25">
      <c r="A48" s="28"/>
      <c r="B48" s="164" t="s">
        <v>1677</v>
      </c>
      <c r="C48" s="164"/>
      <c r="D48" s="28"/>
      <c r="E48" s="28"/>
      <c r="F48" s="28"/>
      <c r="G48" s="28"/>
      <c r="H48" s="28"/>
      <c r="I48" s="28"/>
      <c r="J48" s="28"/>
      <c r="K48" s="28"/>
      <c r="L48" s="29"/>
      <c r="M48" s="28"/>
      <c r="N48" s="7"/>
      <c r="O48" s="7"/>
      <c r="P48" s="7"/>
      <c r="Q48" s="7"/>
      <c r="R48" s="7"/>
    </row>
    <row r="49" spans="1:19" x14ac:dyDescent="0.25">
      <c r="A49" s="28"/>
      <c r="B49" s="165" t="s">
        <v>1678</v>
      </c>
      <c r="C49" s="28"/>
      <c r="D49" s="155"/>
      <c r="E49" s="155"/>
      <c r="F49" s="155"/>
      <c r="G49" s="155"/>
      <c r="H49" s="155"/>
      <c r="I49" s="155"/>
      <c r="J49" s="155"/>
      <c r="K49" s="158"/>
      <c r="L49" s="157"/>
      <c r="M49" s="158"/>
      <c r="N49" s="7"/>
      <c r="O49" s="7"/>
      <c r="P49" s="7"/>
      <c r="Q49" s="7"/>
      <c r="R49" s="7"/>
    </row>
    <row r="50" spans="1:19" x14ac:dyDescent="0.25">
      <c r="A50" s="28"/>
      <c r="B50" s="165" t="s">
        <v>1688</v>
      </c>
      <c r="C50" s="28"/>
      <c r="D50" s="155"/>
      <c r="E50" s="155"/>
      <c r="F50" s="155"/>
      <c r="G50" s="155"/>
      <c r="H50" s="155"/>
      <c r="I50" s="155"/>
      <c r="J50" s="155"/>
      <c r="K50" s="158"/>
      <c r="L50" s="157"/>
      <c r="M50" s="158"/>
      <c r="N50" s="7"/>
      <c r="O50" s="7"/>
      <c r="P50" s="7"/>
      <c r="Q50" s="7"/>
      <c r="R50" s="7"/>
    </row>
    <row r="51" spans="1:19" x14ac:dyDescent="0.25">
      <c r="A51" s="28"/>
      <c r="B51" s="170" t="s">
        <v>1221</v>
      </c>
      <c r="C51" s="28"/>
      <c r="D51" s="155"/>
      <c r="E51" s="155"/>
      <c r="F51" s="155"/>
      <c r="G51" s="155"/>
      <c r="H51" s="155"/>
      <c r="I51" s="155"/>
      <c r="J51" s="155"/>
      <c r="K51" s="158"/>
      <c r="L51" s="157"/>
      <c r="M51" s="158"/>
      <c r="N51" s="7"/>
      <c r="O51" s="7"/>
      <c r="P51" s="7"/>
      <c r="Q51" s="7"/>
      <c r="R51" s="7"/>
    </row>
    <row r="52" spans="1:19" x14ac:dyDescent="0.25">
      <c r="A52" s="28"/>
      <c r="B52" s="165" t="str">
        <f>CONCATENATE("C. Send the completed form as an Excel document to the Comptroller General's Office no later than ", D5,".")</f>
        <v>C. Send the completed form as an Excel document to the Comptroller General's Office no later than 8/16/2024.</v>
      </c>
      <c r="C52" s="7"/>
      <c r="D52" s="28"/>
      <c r="E52" s="28"/>
      <c r="F52" s="28"/>
      <c r="G52" s="28"/>
      <c r="H52" s="28"/>
      <c r="I52" s="28"/>
      <c r="J52" s="28"/>
      <c r="K52" s="28"/>
      <c r="L52" s="29"/>
      <c r="M52" s="28"/>
      <c r="N52" s="7"/>
      <c r="O52" s="7"/>
      <c r="P52" s="7"/>
      <c r="Q52" s="7"/>
      <c r="R52" s="7"/>
    </row>
    <row r="53" spans="1:19" x14ac:dyDescent="0.25">
      <c r="A53" s="28"/>
      <c r="B53" s="170" t="s">
        <v>1689</v>
      </c>
      <c r="C53" s="7"/>
      <c r="D53" s="28"/>
      <c r="E53" s="28"/>
      <c r="F53" s="28"/>
      <c r="G53" s="28"/>
      <c r="H53" s="28"/>
      <c r="I53" s="28"/>
      <c r="J53" s="28"/>
      <c r="K53" s="28"/>
      <c r="L53" s="29"/>
      <c r="M53" s="28"/>
      <c r="N53" s="7"/>
      <c r="O53" s="7"/>
      <c r="P53" s="7"/>
      <c r="Q53" s="7"/>
      <c r="R53" s="7"/>
    </row>
    <row r="54" spans="1:19" x14ac:dyDescent="0.25">
      <c r="A54" s="28"/>
      <c r="B54" s="7"/>
      <c r="C54" s="7"/>
      <c r="D54" s="28"/>
      <c r="E54" s="28"/>
      <c r="F54" s="28"/>
      <c r="G54" s="28"/>
      <c r="H54" s="28"/>
      <c r="I54" s="28"/>
      <c r="J54" s="28"/>
      <c r="K54" s="28"/>
      <c r="L54" s="29"/>
      <c r="M54" s="28"/>
      <c r="N54" s="7"/>
      <c r="O54" s="7"/>
      <c r="P54" s="7"/>
      <c r="Q54" s="7"/>
      <c r="R54" s="7"/>
    </row>
    <row r="55" spans="1:19" x14ac:dyDescent="0.25">
      <c r="A55" s="153">
        <v>5</v>
      </c>
      <c r="B55" s="159" t="s">
        <v>121</v>
      </c>
      <c r="C55" s="7"/>
      <c r="D55" s="28"/>
      <c r="E55" s="28"/>
      <c r="F55" s="28"/>
      <c r="G55" s="28"/>
      <c r="H55" s="28"/>
      <c r="I55" s="28"/>
      <c r="J55" s="28"/>
      <c r="K55" s="171" t="s">
        <v>1627</v>
      </c>
      <c r="L55" s="29"/>
      <c r="M55" s="28"/>
      <c r="N55" s="7"/>
      <c r="O55" s="7"/>
      <c r="P55" s="7"/>
      <c r="Q55" s="7"/>
      <c r="R55" s="7"/>
      <c r="S55" s="7"/>
    </row>
    <row r="56" spans="1:19" x14ac:dyDescent="0.25">
      <c r="A56" s="28"/>
      <c r="B56" s="160" t="s">
        <v>1666</v>
      </c>
      <c r="C56" s="7"/>
      <c r="D56" s="28"/>
      <c r="E56" s="28"/>
      <c r="F56" s="28"/>
      <c r="G56" s="28"/>
      <c r="H56" s="28"/>
      <c r="I56" s="28"/>
      <c r="J56" s="28"/>
      <c r="K56" s="28"/>
      <c r="L56" s="29"/>
      <c r="M56" s="28"/>
      <c r="N56" s="7"/>
      <c r="O56" s="7"/>
      <c r="P56" s="7"/>
      <c r="Q56" s="7"/>
      <c r="R56" s="7"/>
      <c r="S56" s="7"/>
    </row>
    <row r="57" spans="1:19" x14ac:dyDescent="0.25">
      <c r="A57" s="28"/>
      <c r="B57" s="160" t="s">
        <v>1226</v>
      </c>
      <c r="C57" s="7"/>
      <c r="D57" s="28"/>
      <c r="E57" s="28"/>
      <c r="F57" s="28"/>
      <c r="G57" s="28"/>
      <c r="H57" s="28"/>
      <c r="I57" s="28"/>
      <c r="J57" s="28"/>
      <c r="K57" s="28"/>
      <c r="L57" s="29"/>
      <c r="M57" s="28"/>
      <c r="N57" s="7"/>
      <c r="O57" s="7"/>
      <c r="P57" s="7"/>
      <c r="Q57" s="7"/>
      <c r="R57" s="7"/>
      <c r="S57" s="7"/>
    </row>
    <row r="58" spans="1:19" x14ac:dyDescent="0.25">
      <c r="A58" s="28"/>
      <c r="B58" s="160"/>
      <c r="C58" s="7"/>
      <c r="D58" s="28"/>
      <c r="E58" s="28"/>
      <c r="F58" s="28"/>
      <c r="G58" s="28"/>
      <c r="H58" s="28"/>
      <c r="I58" s="28"/>
      <c r="J58" s="28"/>
      <c r="K58" s="28"/>
      <c r="L58" s="29"/>
      <c r="M58" s="28"/>
      <c r="N58" s="7"/>
      <c r="O58" s="7"/>
      <c r="P58" s="7"/>
      <c r="Q58" s="7"/>
      <c r="R58" s="7"/>
      <c r="S58" s="7"/>
    </row>
    <row r="59" spans="1:19" x14ac:dyDescent="0.25">
      <c r="A59" s="153"/>
      <c r="B59" s="161" t="s">
        <v>1222</v>
      </c>
      <c r="C59" s="7"/>
      <c r="D59" s="28"/>
      <c r="E59" s="28"/>
      <c r="F59" s="28"/>
      <c r="G59" s="28"/>
      <c r="H59" s="28"/>
      <c r="I59" s="28"/>
      <c r="J59" s="28"/>
      <c r="K59" s="28"/>
      <c r="L59" s="29"/>
      <c r="M59" s="28"/>
      <c r="N59" s="7"/>
      <c r="O59" s="7"/>
      <c r="P59" s="7"/>
      <c r="Q59" s="7"/>
      <c r="R59" s="7"/>
      <c r="S59" s="7"/>
    </row>
    <row r="60" spans="1:19" x14ac:dyDescent="0.25">
      <c r="A60" s="28"/>
      <c r="B60" s="162" t="s">
        <v>1223</v>
      </c>
      <c r="C60" s="7"/>
      <c r="D60" s="155"/>
      <c r="E60" s="155"/>
      <c r="F60" s="155"/>
      <c r="G60" s="155"/>
      <c r="H60" s="155"/>
      <c r="I60" s="155"/>
      <c r="J60" s="155"/>
      <c r="K60" s="158"/>
      <c r="L60" s="157"/>
      <c r="M60" s="158"/>
      <c r="N60" s="7"/>
      <c r="O60" s="7"/>
      <c r="P60" s="7"/>
      <c r="Q60" s="7"/>
      <c r="R60" s="7"/>
    </row>
    <row r="61" spans="1:19" x14ac:dyDescent="0.25">
      <c r="A61" s="28"/>
      <c r="B61" s="163" t="s">
        <v>1220</v>
      </c>
      <c r="C61" s="7"/>
      <c r="D61" s="155"/>
      <c r="E61" s="155"/>
      <c r="F61" s="155"/>
      <c r="G61" s="155"/>
      <c r="H61" s="155"/>
      <c r="I61" s="155"/>
      <c r="J61" s="155"/>
      <c r="K61" s="158"/>
      <c r="L61" s="157"/>
      <c r="M61" s="158"/>
      <c r="N61" s="7"/>
      <c r="O61" s="7"/>
      <c r="P61" s="7"/>
      <c r="Q61" s="7"/>
      <c r="R61" s="7"/>
    </row>
    <row r="62" spans="1:19" x14ac:dyDescent="0.25">
      <c r="A62" s="28"/>
      <c r="B62" s="162" t="s">
        <v>1690</v>
      </c>
      <c r="C62" s="7"/>
      <c r="D62" s="28"/>
      <c r="E62" s="28"/>
      <c r="F62" s="28"/>
      <c r="G62" s="28"/>
      <c r="H62" s="28"/>
      <c r="I62" s="28"/>
      <c r="J62" s="28"/>
      <c r="K62" s="28"/>
      <c r="L62" s="29"/>
      <c r="M62" s="28"/>
      <c r="N62" s="7"/>
      <c r="O62" s="7"/>
      <c r="P62" s="7"/>
      <c r="Q62" s="7"/>
      <c r="R62" s="7"/>
    </row>
    <row r="63" spans="1:19" x14ac:dyDescent="0.25">
      <c r="A63" s="28"/>
      <c r="B63" s="162" t="s">
        <v>1224</v>
      </c>
      <c r="C63" s="7"/>
      <c r="D63" s="28"/>
      <c r="E63" s="28"/>
      <c r="F63" s="28"/>
      <c r="G63" s="28"/>
      <c r="H63" s="28"/>
      <c r="I63" s="28"/>
      <c r="J63" s="28"/>
      <c r="K63" s="28"/>
      <c r="L63" s="29"/>
      <c r="M63" s="28"/>
      <c r="N63" s="7"/>
      <c r="O63" s="7"/>
      <c r="P63" s="7"/>
      <c r="Q63" s="7"/>
      <c r="R63" s="7"/>
    </row>
    <row r="64" spans="1:19" x14ac:dyDescent="0.25">
      <c r="A64" s="28"/>
      <c r="B64" s="164" t="s">
        <v>1225</v>
      </c>
      <c r="C64" s="7"/>
      <c r="D64" s="28"/>
      <c r="E64" s="28"/>
      <c r="F64" s="28"/>
      <c r="G64" s="28"/>
      <c r="H64" s="28"/>
      <c r="I64" s="28"/>
      <c r="J64" s="28"/>
      <c r="K64" s="28"/>
      <c r="L64" s="29"/>
      <c r="M64" s="28"/>
      <c r="N64" s="7"/>
      <c r="O64" s="7"/>
      <c r="P64" s="7"/>
      <c r="Q64" s="7"/>
      <c r="R64" s="7"/>
    </row>
    <row r="65" spans="1:18" x14ac:dyDescent="0.25">
      <c r="A65" s="7"/>
      <c r="B65" s="165" t="s">
        <v>1291</v>
      </c>
      <c r="C65" s="7"/>
      <c r="D65" s="7"/>
      <c r="E65" s="7"/>
      <c r="F65" s="7"/>
      <c r="G65" s="7"/>
      <c r="H65" s="7"/>
      <c r="I65" s="7"/>
      <c r="J65" s="7"/>
      <c r="K65" s="7"/>
      <c r="L65" s="7"/>
      <c r="M65" s="7"/>
      <c r="N65" s="7"/>
      <c r="O65" s="7"/>
      <c r="P65" s="7"/>
      <c r="Q65" s="7"/>
      <c r="R65" s="7"/>
    </row>
  </sheetData>
  <sheetProtection algorithmName="SHA-512" hashValue="LnER+FiqY2G2VeI2gpzD8YQd3gopGgG7FCHV9AoKkLcI7NzPJmMkru5Prcz6pHkZaP4Dxt1fkLYNBUjbCo9Q2g==" saltValue="NdQ0LT1oybapdFwXjq8bGg==" spinCount="100000" sheet="1" objects="1" scenarios="1"/>
  <mergeCells count="6">
    <mergeCell ref="B38:L38"/>
    <mergeCell ref="A1:N1"/>
    <mergeCell ref="A3:N3"/>
    <mergeCell ref="A2:N2"/>
    <mergeCell ref="A4:N4"/>
    <mergeCell ref="B23:O23"/>
  </mergeCells>
  <dataValidations count="1">
    <dataValidation allowBlank="1" showInputMessage="1" showErrorMessage="1" prompt="Link to Form.  Double Click to jump to form." sqref="K21 K37" xr:uid="{00000000-0002-0000-0000-000000000000}"/>
  </dataValidations>
  <hyperlinks>
    <hyperlink ref="K21" location="'3.20.1'!A1" display="3.20.1" xr:uid="{00000000-0004-0000-0000-000000000000}"/>
    <hyperlink ref="K37" location="'3.20.2'!A1" display="3.20.2" xr:uid="{00000000-0004-0000-0000-000002000000}"/>
    <hyperlink ref="K16" location="'Classification Definitions'!A1" display="Classification Definitions" xr:uid="{8ADB00DD-494F-4411-BC21-F766490FDB5B}"/>
    <hyperlink ref="K46" location="'3.20.3'!A1" display="'3.20.3" xr:uid="{0706B5FF-CA41-47CE-8F37-BA54514AA4DE}"/>
    <hyperlink ref="K55" location="'Signature Page'!A1" display="Signature Page" xr:uid="{125D003B-459E-49F6-A49A-977C5F06F1C4}"/>
  </hyperlinks>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4C2D2-7219-4AAF-A88A-5C3989BE2FCC}">
  <sheetPr codeName="Sheet10">
    <pageSetUpPr fitToPage="1"/>
  </sheetPr>
  <dimension ref="A1:K34"/>
  <sheetViews>
    <sheetView showGridLines="0" zoomScaleNormal="100" zoomScaleSheetLayoutView="55" workbookViewId="0">
      <selection activeCell="N21" sqref="N21"/>
    </sheetView>
  </sheetViews>
  <sheetFormatPr defaultColWidth="9.140625" defaultRowHeight="15" x14ac:dyDescent="0.25"/>
  <cols>
    <col min="1" max="1" width="14" style="5" bestFit="1" customWidth="1"/>
    <col min="2" max="16384" width="9.140625" style="5"/>
  </cols>
  <sheetData>
    <row r="1" spans="1:11" ht="68.25" customHeight="1" x14ac:dyDescent="0.25">
      <c r="A1" s="200" t="s">
        <v>1212</v>
      </c>
      <c r="B1" s="200"/>
      <c r="C1" s="200"/>
      <c r="D1" s="200"/>
      <c r="E1" s="200"/>
      <c r="F1" s="200"/>
      <c r="G1" s="200"/>
      <c r="H1" s="200"/>
      <c r="I1" s="200"/>
      <c r="J1" s="200"/>
      <c r="K1" s="200"/>
    </row>
    <row r="16" spans="1:11" ht="13.9" x14ac:dyDescent="0.25">
      <c r="A16" s="203" t="s">
        <v>1059</v>
      </c>
      <c r="B16" s="204"/>
      <c r="C16" s="204"/>
      <c r="D16" s="204"/>
      <c r="E16" s="204"/>
      <c r="F16" s="204"/>
      <c r="G16" s="204"/>
      <c r="H16" s="204"/>
      <c r="I16" s="204"/>
      <c r="J16" s="204"/>
      <c r="K16" s="205"/>
    </row>
    <row r="17" spans="1:11" ht="171" customHeight="1" x14ac:dyDescent="0.25">
      <c r="A17" s="8" t="s">
        <v>1208</v>
      </c>
      <c r="B17" s="201" t="s">
        <v>1692</v>
      </c>
      <c r="C17" s="201"/>
      <c r="D17" s="201"/>
      <c r="E17" s="201"/>
      <c r="F17" s="201"/>
      <c r="G17" s="201"/>
      <c r="H17" s="201"/>
      <c r="I17" s="201"/>
      <c r="J17" s="201"/>
      <c r="K17" s="202"/>
    </row>
    <row r="18" spans="1:11" ht="13.9" x14ac:dyDescent="0.25">
      <c r="A18" s="9" t="s">
        <v>1562</v>
      </c>
      <c r="B18" s="198" t="s">
        <v>1561</v>
      </c>
      <c r="C18" s="198"/>
      <c r="D18" s="198"/>
      <c r="E18" s="198"/>
      <c r="F18" s="198"/>
      <c r="G18" s="198"/>
      <c r="H18" s="198"/>
      <c r="I18" s="198"/>
      <c r="J18" s="198"/>
      <c r="K18" s="199"/>
    </row>
    <row r="19" spans="1:11" ht="13.9" x14ac:dyDescent="0.25">
      <c r="B19" s="197"/>
      <c r="C19" s="197"/>
      <c r="D19" s="197"/>
      <c r="E19" s="197"/>
      <c r="F19" s="197"/>
      <c r="G19" s="197"/>
      <c r="H19" s="197"/>
      <c r="I19" s="197"/>
      <c r="J19" s="197"/>
      <c r="K19" s="197"/>
    </row>
    <row r="20" spans="1:11" ht="13.9" x14ac:dyDescent="0.25">
      <c r="A20" s="203" t="s">
        <v>1055</v>
      </c>
      <c r="B20" s="204"/>
      <c r="C20" s="204"/>
      <c r="D20" s="204"/>
      <c r="E20" s="204"/>
      <c r="F20" s="204"/>
      <c r="G20" s="204"/>
      <c r="H20" s="204"/>
      <c r="I20" s="204"/>
      <c r="J20" s="204"/>
      <c r="K20" s="205"/>
    </row>
    <row r="21" spans="1:11" ht="199.5" customHeight="1" x14ac:dyDescent="0.25">
      <c r="A21" s="8" t="s">
        <v>1208</v>
      </c>
      <c r="B21" s="201" t="s">
        <v>1559</v>
      </c>
      <c r="C21" s="201"/>
      <c r="D21" s="201"/>
      <c r="E21" s="201"/>
      <c r="F21" s="201"/>
      <c r="G21" s="201"/>
      <c r="H21" s="201"/>
      <c r="I21" s="201"/>
      <c r="J21" s="201"/>
      <c r="K21" s="202"/>
    </row>
    <row r="22" spans="1:11" ht="146.25" customHeight="1" x14ac:dyDescent="0.25">
      <c r="A22" s="10" t="s">
        <v>1562</v>
      </c>
      <c r="B22" s="195" t="s">
        <v>1693</v>
      </c>
      <c r="C22" s="195"/>
      <c r="D22" s="195"/>
      <c r="E22" s="195"/>
      <c r="F22" s="195"/>
      <c r="G22" s="195"/>
      <c r="H22" s="195"/>
      <c r="I22" s="195"/>
      <c r="J22" s="195"/>
      <c r="K22" s="196"/>
    </row>
    <row r="23" spans="1:11" x14ac:dyDescent="0.25">
      <c r="B23" s="197"/>
      <c r="C23" s="197"/>
      <c r="D23" s="197"/>
      <c r="E23" s="197"/>
      <c r="F23" s="197"/>
      <c r="G23" s="197"/>
      <c r="H23" s="197"/>
      <c r="I23" s="197"/>
      <c r="J23" s="197"/>
      <c r="K23" s="197"/>
    </row>
    <row r="24" spans="1:11" x14ac:dyDescent="0.25">
      <c r="A24" s="203" t="s">
        <v>1057</v>
      </c>
      <c r="B24" s="204"/>
      <c r="C24" s="204"/>
      <c r="D24" s="204"/>
      <c r="E24" s="204"/>
      <c r="F24" s="204"/>
      <c r="G24" s="204"/>
      <c r="H24" s="204"/>
      <c r="I24" s="204"/>
      <c r="J24" s="204"/>
      <c r="K24" s="205"/>
    </row>
    <row r="25" spans="1:11" ht="198.75" customHeight="1" x14ac:dyDescent="0.25">
      <c r="A25" s="8" t="s">
        <v>1208</v>
      </c>
      <c r="B25" s="201" t="s">
        <v>1694</v>
      </c>
      <c r="C25" s="201"/>
      <c r="D25" s="201"/>
      <c r="E25" s="201"/>
      <c r="F25" s="201"/>
      <c r="G25" s="201"/>
      <c r="H25" s="201"/>
      <c r="I25" s="201"/>
      <c r="J25" s="201"/>
      <c r="K25" s="202"/>
    </row>
    <row r="26" spans="1:11" x14ac:dyDescent="0.25">
      <c r="A26" s="9" t="s">
        <v>1209</v>
      </c>
      <c r="B26" s="198" t="s">
        <v>1210</v>
      </c>
      <c r="C26" s="198"/>
      <c r="D26" s="198"/>
      <c r="E26" s="198"/>
      <c r="F26" s="198"/>
      <c r="G26" s="198"/>
      <c r="H26" s="198"/>
      <c r="I26" s="198"/>
      <c r="J26" s="198"/>
      <c r="K26" s="199"/>
    </row>
    <row r="27" spans="1:11" x14ac:dyDescent="0.25">
      <c r="B27" s="197"/>
      <c r="C27" s="197"/>
      <c r="D27" s="197"/>
      <c r="E27" s="197"/>
      <c r="F27" s="197"/>
      <c r="G27" s="197"/>
      <c r="H27" s="197"/>
      <c r="I27" s="197"/>
      <c r="J27" s="197"/>
      <c r="K27" s="197"/>
    </row>
    <row r="28" spans="1:11" x14ac:dyDescent="0.25">
      <c r="A28" s="203" t="s">
        <v>1054</v>
      </c>
      <c r="B28" s="204"/>
      <c r="C28" s="204"/>
      <c r="D28" s="204"/>
      <c r="E28" s="204"/>
      <c r="F28" s="204"/>
      <c r="G28" s="204"/>
      <c r="H28" s="204"/>
      <c r="I28" s="204"/>
      <c r="J28" s="204"/>
      <c r="K28" s="205"/>
    </row>
    <row r="29" spans="1:11" ht="163.5" customHeight="1" x14ac:dyDescent="0.25">
      <c r="A29" s="8" t="s">
        <v>1208</v>
      </c>
      <c r="B29" s="201" t="s">
        <v>1695</v>
      </c>
      <c r="C29" s="201"/>
      <c r="D29" s="201"/>
      <c r="E29" s="201"/>
      <c r="F29" s="201"/>
      <c r="G29" s="201"/>
      <c r="H29" s="201"/>
      <c r="I29" s="201"/>
      <c r="J29" s="201"/>
      <c r="K29" s="202"/>
    </row>
    <row r="30" spans="1:11" x14ac:dyDescent="0.25">
      <c r="A30" s="9" t="s">
        <v>1209</v>
      </c>
      <c r="B30" s="198" t="s">
        <v>1211</v>
      </c>
      <c r="C30" s="198"/>
      <c r="D30" s="198"/>
      <c r="E30" s="198"/>
      <c r="F30" s="198"/>
      <c r="G30" s="198"/>
      <c r="H30" s="198"/>
      <c r="I30" s="198"/>
      <c r="J30" s="198"/>
      <c r="K30" s="199"/>
    </row>
    <row r="31" spans="1:11" x14ac:dyDescent="0.25">
      <c r="B31" s="197"/>
      <c r="C31" s="197"/>
      <c r="D31" s="197"/>
      <c r="E31" s="197"/>
      <c r="F31" s="197"/>
      <c r="G31" s="197"/>
      <c r="H31" s="197"/>
      <c r="I31" s="197"/>
      <c r="J31" s="197"/>
      <c r="K31" s="197"/>
    </row>
    <row r="32" spans="1:11" x14ac:dyDescent="0.25">
      <c r="A32" s="203" t="s">
        <v>1053</v>
      </c>
      <c r="B32" s="204"/>
      <c r="C32" s="204"/>
      <c r="D32" s="204"/>
      <c r="E32" s="204"/>
      <c r="F32" s="204"/>
      <c r="G32" s="204"/>
      <c r="H32" s="204"/>
      <c r="I32" s="204"/>
      <c r="J32" s="204"/>
      <c r="K32" s="205"/>
    </row>
    <row r="33" spans="1:11" s="11" customFormat="1" ht="57" customHeight="1" x14ac:dyDescent="0.25">
      <c r="A33" s="8" t="s">
        <v>1208</v>
      </c>
      <c r="B33" s="201" t="s">
        <v>1696</v>
      </c>
      <c r="C33" s="201"/>
      <c r="D33" s="201"/>
      <c r="E33" s="201"/>
      <c r="F33" s="201"/>
      <c r="G33" s="201"/>
      <c r="H33" s="201"/>
      <c r="I33" s="201"/>
      <c r="J33" s="201"/>
      <c r="K33" s="202"/>
    </row>
    <row r="34" spans="1:11" ht="54.75" customHeight="1" x14ac:dyDescent="0.25">
      <c r="A34" s="10" t="s">
        <v>1562</v>
      </c>
      <c r="B34" s="195" t="s">
        <v>1697</v>
      </c>
      <c r="C34" s="195"/>
      <c r="D34" s="195"/>
      <c r="E34" s="195"/>
      <c r="F34" s="195"/>
      <c r="G34" s="195"/>
      <c r="H34" s="195"/>
      <c r="I34" s="195"/>
      <c r="J34" s="195"/>
      <c r="K34" s="196"/>
    </row>
  </sheetData>
  <sheetProtection algorithmName="SHA-512" hashValue="o7VD46tEGX/wdFkxZIN8l6lZGOFV5mgMCpAcwCcvTdjNZu54acjZ4AbfdFJWwJAqinbYby5NbkvK28AOOs78Ug==" saltValue="2O8qeABHuhyBebBjYTnYWQ==" spinCount="100000" sheet="1" objects="1" scenarios="1"/>
  <mergeCells count="20">
    <mergeCell ref="B34:K34"/>
    <mergeCell ref="B30:K30"/>
    <mergeCell ref="B31:K31"/>
    <mergeCell ref="A16:K16"/>
    <mergeCell ref="A20:K20"/>
    <mergeCell ref="A24:K24"/>
    <mergeCell ref="A28:K28"/>
    <mergeCell ref="A32:K32"/>
    <mergeCell ref="B29:K29"/>
    <mergeCell ref="B33:K33"/>
    <mergeCell ref="B18:K18"/>
    <mergeCell ref="B19:K19"/>
    <mergeCell ref="B22:K22"/>
    <mergeCell ref="B23:K23"/>
    <mergeCell ref="B26:K26"/>
    <mergeCell ref="B27:K27"/>
    <mergeCell ref="A1:K1"/>
    <mergeCell ref="B17:K17"/>
    <mergeCell ref="B21:K21"/>
    <mergeCell ref="B25:K25"/>
  </mergeCells>
  <pageMargins left="0.7" right="0.7" top="0.75" bottom="0.75" header="0.3" footer="0.3"/>
  <pageSetup scale="85" fitToHeight="0" orientation="portrait" verticalDpi="0" r:id="rId1"/>
  <rowBreaks count="2" manualBreakCount="2">
    <brk id="18" max="16383" man="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E9473-1F27-43F0-8512-40484E7B9F36}">
  <sheetPr>
    <pageSetUpPr fitToPage="1"/>
  </sheetPr>
  <dimension ref="A1:J47"/>
  <sheetViews>
    <sheetView zoomScaleNormal="100" workbookViewId="0">
      <selection activeCell="E29" sqref="E29"/>
    </sheetView>
  </sheetViews>
  <sheetFormatPr defaultColWidth="9.140625" defaultRowHeight="12.75" x14ac:dyDescent="0.2"/>
  <cols>
    <col min="1" max="2" width="2.42578125" style="106" customWidth="1"/>
    <col min="3" max="3" width="14.85546875" style="106" customWidth="1"/>
    <col min="4" max="4" width="13.42578125" style="106" bestFit="1" customWidth="1"/>
    <col min="5" max="5" width="80.28515625" style="106" customWidth="1"/>
    <col min="6" max="7" width="2.42578125" style="106" customWidth="1"/>
    <col min="8" max="8" width="0" style="106" hidden="1" customWidth="1"/>
    <col min="9" max="16384" width="9.140625" style="106"/>
  </cols>
  <sheetData>
    <row r="1" spans="1:10" s="101" customFormat="1" ht="15.75" x14ac:dyDescent="0.25">
      <c r="A1" s="100"/>
      <c r="B1" s="206" t="s">
        <v>1626</v>
      </c>
      <c r="C1" s="206"/>
      <c r="D1" s="206"/>
      <c r="E1" s="206"/>
      <c r="F1" s="206"/>
      <c r="G1" s="206"/>
    </row>
    <row r="2" spans="1:10" s="101" customFormat="1" ht="15.75" x14ac:dyDescent="0.25">
      <c r="A2" s="100"/>
      <c r="B2" s="206" t="s">
        <v>1634</v>
      </c>
      <c r="C2" s="206"/>
      <c r="D2" s="206"/>
      <c r="E2" s="206"/>
      <c r="F2" s="206"/>
      <c r="G2" s="206"/>
    </row>
    <row r="3" spans="1:10" s="101" customFormat="1" ht="15.75" x14ac:dyDescent="0.25">
      <c r="A3" s="100"/>
      <c r="B3" s="206" t="s">
        <v>1627</v>
      </c>
      <c r="C3" s="206"/>
      <c r="D3" s="206"/>
      <c r="E3" s="206"/>
      <c r="F3" s="206"/>
      <c r="G3" s="206"/>
    </row>
    <row r="4" spans="1:10" s="101" customFormat="1" ht="15.75" x14ac:dyDescent="0.25">
      <c r="A4" s="102"/>
      <c r="B4" s="206" t="str">
        <f>Instructions!A4</f>
        <v>Fiscal Year 2024</v>
      </c>
      <c r="C4" s="206"/>
      <c r="D4" s="206"/>
      <c r="E4" s="206"/>
      <c r="F4" s="206"/>
      <c r="G4" s="206"/>
    </row>
    <row r="5" spans="1:10" s="101" customFormat="1" ht="15.75" x14ac:dyDescent="0.25">
      <c r="A5" s="102"/>
      <c r="B5" s="134"/>
      <c r="C5" s="134"/>
      <c r="D5" s="134"/>
      <c r="E5" s="134"/>
      <c r="F5" s="134"/>
      <c r="G5" s="134"/>
    </row>
    <row r="6" spans="1:10" s="105" customFormat="1" x14ac:dyDescent="0.2">
      <c r="A6" s="103"/>
      <c r="B6" s="103"/>
      <c r="C6" s="104" t="s">
        <v>1628</v>
      </c>
      <c r="D6" s="104" t="str">
        <f>TEXT(DUEDATE,"m/d/yyyy")</f>
        <v>8/16/2024</v>
      </c>
      <c r="E6" s="104"/>
      <c r="F6" s="104"/>
      <c r="G6" s="104"/>
    </row>
    <row r="7" spans="1:10" s="137" customFormat="1" x14ac:dyDescent="0.2">
      <c r="A7" s="135"/>
      <c r="B7" s="135"/>
      <c r="C7" s="136"/>
      <c r="D7" s="136"/>
      <c r="E7" s="136"/>
      <c r="F7" s="136"/>
      <c r="G7" s="136"/>
    </row>
    <row r="8" spans="1:10" s="101" customFormat="1" x14ac:dyDescent="0.2">
      <c r="A8" s="102"/>
      <c r="B8" s="106"/>
      <c r="C8" s="107" t="s">
        <v>44</v>
      </c>
      <c r="D8" s="102"/>
      <c r="E8" s="108" t="str">
        <f>IF(C8="","",VLOOKUP(C8,'[1]BusA Lookup'!A2:B86,2,FALSE))</f>
        <v xml:space="preserve">Comptroller General's Office
</v>
      </c>
      <c r="H8" s="173" t="str">
        <f>IF(ISBLANK(C8), "", C8)</f>
        <v>E120</v>
      </c>
      <c r="J8" s="172"/>
    </row>
    <row r="9" spans="1:10" s="101" customFormat="1" x14ac:dyDescent="0.2">
      <c r="A9" s="102"/>
      <c r="B9" s="106"/>
      <c r="C9" s="109" t="s">
        <v>9</v>
      </c>
      <c r="D9" s="110"/>
      <c r="E9" s="109" t="s">
        <v>15</v>
      </c>
      <c r="F9" s="102"/>
      <c r="G9" s="111"/>
    </row>
    <row r="10" spans="1:10" ht="13.5" thickBot="1" x14ac:dyDescent="0.25"/>
    <row r="11" spans="1:10" x14ac:dyDescent="0.2">
      <c r="C11" s="112"/>
      <c r="D11" s="113"/>
      <c r="E11" s="113"/>
      <c r="F11" s="114"/>
    </row>
    <row r="12" spans="1:10" ht="18" customHeight="1" x14ac:dyDescent="0.2">
      <c r="C12" s="115" t="s">
        <v>16</v>
      </c>
      <c r="D12" s="106" t="s">
        <v>21</v>
      </c>
      <c r="E12" s="116"/>
      <c r="F12" s="117" t="s">
        <v>14</v>
      </c>
    </row>
    <row r="13" spans="1:10" ht="9" customHeight="1" x14ac:dyDescent="0.2">
      <c r="C13" s="115"/>
      <c r="E13" s="118"/>
      <c r="F13" s="117"/>
    </row>
    <row r="14" spans="1:10" ht="18" customHeight="1" x14ac:dyDescent="0.2">
      <c r="C14" s="115"/>
      <c r="D14" s="106" t="s">
        <v>17</v>
      </c>
      <c r="E14" s="119">
        <v>45519</v>
      </c>
      <c r="F14" s="117" t="s">
        <v>14</v>
      </c>
    </row>
    <row r="15" spans="1:10" ht="18" customHeight="1" x14ac:dyDescent="0.2">
      <c r="C15" s="115"/>
      <c r="D15" s="106" t="s">
        <v>18</v>
      </c>
      <c r="E15" s="120" t="s">
        <v>1699</v>
      </c>
      <c r="F15" s="117" t="s">
        <v>14</v>
      </c>
    </row>
    <row r="16" spans="1:10" ht="18" customHeight="1" x14ac:dyDescent="0.2">
      <c r="C16" s="115"/>
      <c r="D16" s="106" t="s">
        <v>19</v>
      </c>
      <c r="E16" s="120" t="s">
        <v>1700</v>
      </c>
      <c r="F16" s="117" t="s">
        <v>14</v>
      </c>
    </row>
    <row r="17" spans="2:6" ht="18" customHeight="1" x14ac:dyDescent="0.2">
      <c r="C17" s="115"/>
      <c r="D17" s="106" t="s">
        <v>1629</v>
      </c>
      <c r="E17" s="121" t="s">
        <v>1701</v>
      </c>
      <c r="F17" s="117" t="s">
        <v>14</v>
      </c>
    </row>
    <row r="18" spans="2:6" ht="18" customHeight="1" x14ac:dyDescent="0.2">
      <c r="C18" s="115"/>
      <c r="D18" s="106" t="s">
        <v>20</v>
      </c>
      <c r="E18" s="122" t="s">
        <v>1702</v>
      </c>
      <c r="F18" s="117" t="s">
        <v>14</v>
      </c>
    </row>
    <row r="19" spans="2:6" ht="18" customHeight="1" x14ac:dyDescent="0.2">
      <c r="C19" s="115"/>
      <c r="E19" s="123"/>
      <c r="F19" s="117"/>
    </row>
    <row r="20" spans="2:6" ht="27" customHeight="1" x14ac:dyDescent="0.3">
      <c r="C20" s="169"/>
      <c r="E20" s="168" t="str">
        <f>IF('3.20.3'!$C$21&gt;0, "Closing Package Incomplete, Please Review Checklist","")</f>
        <v/>
      </c>
      <c r="F20" s="124"/>
    </row>
    <row r="21" spans="2:6" ht="18" customHeight="1" x14ac:dyDescent="0.2">
      <c r="C21" s="115" t="s">
        <v>22</v>
      </c>
      <c r="D21" s="106" t="s">
        <v>21</v>
      </c>
      <c r="E21" s="116"/>
      <c r="F21" s="117" t="s">
        <v>14</v>
      </c>
    </row>
    <row r="22" spans="2:6" ht="9" customHeight="1" x14ac:dyDescent="0.2">
      <c r="C22" s="115"/>
      <c r="E22" s="118"/>
      <c r="F22" s="117"/>
    </row>
    <row r="23" spans="2:6" ht="25.5" x14ac:dyDescent="0.2">
      <c r="C23" s="115"/>
      <c r="D23" s="125" t="s">
        <v>1691</v>
      </c>
      <c r="E23" s="119">
        <v>45520</v>
      </c>
      <c r="F23" s="117"/>
    </row>
    <row r="24" spans="2:6" x14ac:dyDescent="0.2">
      <c r="C24" s="115"/>
      <c r="D24" s="125" t="s">
        <v>1630</v>
      </c>
      <c r="E24" s="119">
        <v>45520</v>
      </c>
      <c r="F24" s="117"/>
    </row>
    <row r="25" spans="2:6" ht="18" customHeight="1" x14ac:dyDescent="0.2">
      <c r="C25" s="115"/>
      <c r="D25" s="106" t="s">
        <v>18</v>
      </c>
      <c r="E25" s="120" t="s">
        <v>1698</v>
      </c>
      <c r="F25" s="117"/>
    </row>
    <row r="26" spans="2:6" ht="18" customHeight="1" x14ac:dyDescent="0.2">
      <c r="C26" s="115"/>
      <c r="D26" s="106" t="s">
        <v>19</v>
      </c>
      <c r="E26" s="120" t="s">
        <v>1703</v>
      </c>
      <c r="F26" s="117" t="s">
        <v>14</v>
      </c>
    </row>
    <row r="27" spans="2:6" ht="18" customHeight="1" x14ac:dyDescent="0.2">
      <c r="C27" s="115"/>
      <c r="D27" s="106" t="s">
        <v>1629</v>
      </c>
      <c r="E27" s="121" t="s">
        <v>1704</v>
      </c>
      <c r="F27" s="117" t="s">
        <v>14</v>
      </c>
    </row>
    <row r="28" spans="2:6" ht="18" customHeight="1" x14ac:dyDescent="0.2">
      <c r="C28" s="115"/>
      <c r="D28" s="106" t="s">
        <v>20</v>
      </c>
      <c r="E28" s="122" t="s">
        <v>1705</v>
      </c>
      <c r="F28" s="117" t="s">
        <v>14</v>
      </c>
    </row>
    <row r="29" spans="2:6" ht="12.75" customHeight="1" x14ac:dyDescent="0.2">
      <c r="C29" s="115"/>
      <c r="F29" s="124"/>
    </row>
    <row r="30" spans="2:6" ht="13.5" thickBot="1" x14ac:dyDescent="0.25">
      <c r="C30" s="126" t="s">
        <v>23</v>
      </c>
      <c r="D30" s="127"/>
      <c r="E30" s="127"/>
      <c r="F30" s="128"/>
    </row>
    <row r="32" spans="2:6" ht="31.15" customHeight="1" x14ac:dyDescent="0.2">
      <c r="B32" s="207" t="s">
        <v>1638</v>
      </c>
      <c r="C32" s="207"/>
      <c r="D32" s="207"/>
      <c r="E32" s="207"/>
    </row>
    <row r="34" spans="1:7" x14ac:dyDescent="0.2">
      <c r="A34" s="106" t="s">
        <v>118</v>
      </c>
      <c r="C34" s="129"/>
      <c r="D34" s="130"/>
      <c r="E34" s="129"/>
      <c r="F34" s="130"/>
      <c r="G34" s="131"/>
    </row>
    <row r="35" spans="1:7" x14ac:dyDescent="0.2">
      <c r="C35" s="129"/>
      <c r="D35" s="130"/>
      <c r="E35" s="129"/>
      <c r="F35" s="130"/>
      <c r="G35" s="131"/>
    </row>
    <row r="36" spans="1:7" x14ac:dyDescent="0.2">
      <c r="A36" s="106" t="s">
        <v>1631</v>
      </c>
    </row>
    <row r="38" spans="1:7" ht="28.9" customHeight="1" x14ac:dyDescent="0.2">
      <c r="B38" s="208" t="s">
        <v>1632</v>
      </c>
      <c r="C38" s="208"/>
      <c r="D38" s="208"/>
      <c r="E38" s="208"/>
      <c r="F38" s="132"/>
      <c r="G38" s="133"/>
    </row>
    <row r="40" spans="1:7" ht="38.25" customHeight="1" x14ac:dyDescent="0.2">
      <c r="B40" s="208" t="s">
        <v>119</v>
      </c>
      <c r="C40" s="208"/>
      <c r="D40" s="208"/>
      <c r="E40" s="208"/>
      <c r="F40" s="132"/>
      <c r="G40" s="133"/>
    </row>
    <row r="42" spans="1:7" ht="25.5" customHeight="1" x14ac:dyDescent="0.2">
      <c r="B42" s="208" t="s">
        <v>120</v>
      </c>
      <c r="C42" s="208"/>
      <c r="D42" s="208"/>
      <c r="E42" s="208"/>
      <c r="F42" s="132"/>
      <c r="G42" s="133"/>
    </row>
    <row r="44" spans="1:7" x14ac:dyDescent="0.2">
      <c r="B44" s="208" t="s">
        <v>1633</v>
      </c>
      <c r="C44" s="208"/>
      <c r="D44" s="208"/>
      <c r="E44" s="208"/>
      <c r="F44" s="132"/>
      <c r="G44" s="133"/>
    </row>
    <row r="45" spans="1:7" x14ac:dyDescent="0.2">
      <c r="B45" s="208"/>
      <c r="C45" s="208"/>
      <c r="D45" s="208"/>
      <c r="E45" s="208"/>
    </row>
    <row r="46" spans="1:7" x14ac:dyDescent="0.2">
      <c r="B46" s="208"/>
      <c r="C46" s="208"/>
      <c r="D46" s="208"/>
      <c r="E46" s="208"/>
    </row>
    <row r="47" spans="1:7" x14ac:dyDescent="0.2">
      <c r="B47" s="208"/>
      <c r="C47" s="208"/>
      <c r="D47" s="208"/>
      <c r="E47" s="208"/>
    </row>
  </sheetData>
  <sheetProtection algorithmName="SHA-512" hashValue="eNnpT8QA8wgtBo76K3tuC3PZQHh4LZl9LxYdSKMfO33QaCq0Tvek6GOHcmiMR6DADrYbOpnypwk7s8H8VJ3xQg==" saltValue="KMdWEfz6gWAutrx9ZlJfew==" spinCount="100000" sheet="1" objects="1" scenarios="1"/>
  <mergeCells count="12">
    <mergeCell ref="B47:E47"/>
    <mergeCell ref="B38:E38"/>
    <mergeCell ref="B40:E40"/>
    <mergeCell ref="B42:E42"/>
    <mergeCell ref="B44:E44"/>
    <mergeCell ref="B45:E45"/>
    <mergeCell ref="B46:E46"/>
    <mergeCell ref="B1:G1"/>
    <mergeCell ref="B2:G2"/>
    <mergeCell ref="B3:G3"/>
    <mergeCell ref="B4:G4"/>
    <mergeCell ref="B32:E32"/>
  </mergeCells>
  <conditionalFormatting sqref="E20">
    <cfRule type="containsText" dxfId="27" priority="2" operator="containsText" text="Closing Package Incomplete, Please Review Checklist">
      <formula>NOT(ISERROR(SEARCH("Closing Package Incomplete, Please Review Checklist",E20)))</formula>
    </cfRule>
  </conditionalFormatting>
  <conditionalFormatting sqref="E14:E18 E23:E28">
    <cfRule type="containsBlanks" dxfId="26" priority="1">
      <formula>LEN(TRIM(E14))=0</formula>
    </cfRule>
  </conditionalFormatting>
  <printOptions horizontalCentered="1"/>
  <pageMargins left="0.25" right="0.25" top="0.5" bottom="0.5" header="0.3" footer="0.3"/>
  <pageSetup scale="90" fitToHeight="0" orientation="portrait" r:id="rId1"/>
  <headerFooter>
    <oddFooter>&amp;L&amp;"Times New Roman,Regular"&amp;7&amp;Z  &amp;F- &amp;A&amp;R&amp;"Times New Roman,Regular"&amp;7Page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EE6D6EF-B015-46DE-91E4-DE9A0805511E}">
          <x14:formula1>
            <xm:f>'BusA Lookup'!$A$2:$A$86</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Q501"/>
  <sheetViews>
    <sheetView showGridLines="0" tabSelected="1" zoomScaleNormal="100" workbookViewId="0">
      <selection activeCell="D24" sqref="D24"/>
    </sheetView>
  </sheetViews>
  <sheetFormatPr defaultColWidth="9.140625" defaultRowHeight="15" x14ac:dyDescent="0.25"/>
  <cols>
    <col min="1" max="1" width="10" style="45" customWidth="1"/>
    <col min="2" max="2" width="10.28515625" style="44" hidden="1" customWidth="1"/>
    <col min="3" max="3" width="15.5703125" style="149" customWidth="1"/>
    <col min="4" max="4" width="44.28515625" style="45" bestFit="1" customWidth="1"/>
    <col min="5" max="6" width="5.7109375" style="46" customWidth="1"/>
    <col min="7" max="7" width="14.7109375" style="46" customWidth="1"/>
    <col min="8" max="8" width="5.7109375" style="46" customWidth="1"/>
    <col min="9" max="9" width="14.42578125" style="47" customWidth="1"/>
    <col min="10" max="10" width="12.7109375" style="47" customWidth="1"/>
    <col min="11" max="11" width="45.140625" style="48" customWidth="1"/>
    <col min="12" max="12" width="22.85546875" style="48" customWidth="1"/>
    <col min="13" max="13" width="53.42578125" style="39" customWidth="1"/>
    <col min="14" max="14" width="9.140625" style="39"/>
    <col min="15" max="15" width="0" style="39" hidden="1" customWidth="1"/>
    <col min="16" max="17" width="9.140625" style="44" hidden="1" customWidth="1"/>
    <col min="18" max="16384" width="9.140625" style="39"/>
  </cols>
  <sheetData>
    <row r="1" spans="1:17" ht="13.9" x14ac:dyDescent="0.25">
      <c r="A1" s="212" t="s">
        <v>1639</v>
      </c>
      <c r="B1" s="212"/>
      <c r="C1" s="212"/>
      <c r="D1" s="212"/>
      <c r="E1" s="212"/>
      <c r="F1" s="212"/>
      <c r="G1" s="212"/>
      <c r="H1" s="212"/>
      <c r="I1" s="212"/>
      <c r="J1" s="212"/>
      <c r="K1" s="212"/>
      <c r="L1" s="212"/>
      <c r="M1" s="213"/>
    </row>
    <row r="2" spans="1:17" ht="13.9" x14ac:dyDescent="0.25">
      <c r="A2" s="212" t="s">
        <v>1640</v>
      </c>
      <c r="B2" s="212"/>
      <c r="C2" s="212"/>
      <c r="D2" s="212"/>
      <c r="E2" s="212"/>
      <c r="F2" s="212"/>
      <c r="G2" s="212"/>
      <c r="H2" s="212"/>
      <c r="I2" s="212"/>
      <c r="J2" s="212"/>
      <c r="K2" s="212"/>
      <c r="L2" s="212"/>
      <c r="M2" s="213"/>
    </row>
    <row r="3" spans="1:17" ht="14.45" thickBot="1" x14ac:dyDescent="0.3">
      <c r="A3" s="214" t="str">
        <f>"At June 30, "&amp; RIGHT(Instructions!D5, 4)</f>
        <v>At June 30, 2024</v>
      </c>
      <c r="B3" s="214"/>
      <c r="C3" s="214"/>
      <c r="D3" s="214"/>
      <c r="E3" s="214"/>
      <c r="F3" s="214"/>
      <c r="G3" s="214"/>
      <c r="H3" s="214"/>
      <c r="I3" s="214"/>
      <c r="J3" s="214"/>
      <c r="K3" s="214"/>
      <c r="L3" s="214"/>
      <c r="M3" s="215"/>
    </row>
    <row r="4" spans="1:17" ht="8.1" customHeight="1" thickTop="1" x14ac:dyDescent="0.25">
      <c r="A4" s="216"/>
      <c r="B4" s="217"/>
      <c r="C4" s="217"/>
      <c r="D4" s="217"/>
      <c r="E4" s="217"/>
      <c r="F4" s="217"/>
      <c r="G4" s="217"/>
      <c r="H4" s="217"/>
      <c r="I4" s="217"/>
      <c r="J4" s="217"/>
      <c r="K4" s="217"/>
      <c r="L4" s="217"/>
      <c r="M4" s="217"/>
    </row>
    <row r="5" spans="1:17" ht="18" customHeight="1" x14ac:dyDescent="0.3">
      <c r="A5" s="218" t="s">
        <v>1289</v>
      </c>
      <c r="B5" s="219"/>
      <c r="C5" s="219"/>
      <c r="D5" s="219"/>
      <c r="E5" s="219"/>
      <c r="F5" s="219"/>
      <c r="G5" s="219"/>
      <c r="H5" s="219"/>
      <c r="I5" s="219"/>
      <c r="J5" s="219"/>
      <c r="K5" s="219"/>
      <c r="L5" s="219"/>
      <c r="M5" s="219"/>
    </row>
    <row r="6" spans="1:17" ht="13.9" x14ac:dyDescent="0.25">
      <c r="A6" s="220" t="s">
        <v>1643</v>
      </c>
      <c r="B6" s="221"/>
      <c r="C6" s="221"/>
      <c r="D6" s="221"/>
      <c r="E6" s="221"/>
      <c r="F6" s="221"/>
      <c r="G6" s="221"/>
      <c r="H6" s="221"/>
      <c r="I6" s="221"/>
      <c r="J6" s="221"/>
      <c r="K6" s="221"/>
      <c r="L6" s="221"/>
      <c r="M6" s="222"/>
    </row>
    <row r="7" spans="1:17" ht="13.9" x14ac:dyDescent="0.25">
      <c r="A7" s="223" t="s">
        <v>1646</v>
      </c>
      <c r="B7" s="224"/>
      <c r="C7" s="224"/>
      <c r="D7" s="224"/>
      <c r="E7" s="224"/>
      <c r="F7" s="224"/>
      <c r="G7" s="224"/>
      <c r="H7" s="224"/>
      <c r="I7" s="224"/>
      <c r="J7" s="224"/>
      <c r="K7" s="224"/>
      <c r="L7" s="224"/>
      <c r="M7" s="225"/>
    </row>
    <row r="8" spans="1:17" ht="16.5" customHeight="1" x14ac:dyDescent="0.25">
      <c r="A8" s="226" t="s">
        <v>1647</v>
      </c>
      <c r="B8" s="227"/>
      <c r="C8" s="227"/>
      <c r="D8" s="227"/>
      <c r="E8" s="227"/>
      <c r="F8" s="227"/>
      <c r="G8" s="227"/>
      <c r="H8" s="227"/>
      <c r="I8" s="227"/>
      <c r="J8" s="227"/>
      <c r="K8" s="227"/>
      <c r="L8" s="227"/>
      <c r="M8" s="228"/>
    </row>
    <row r="9" spans="1:17" ht="13.9" x14ac:dyDescent="0.25">
      <c r="A9" s="223" t="s">
        <v>1648</v>
      </c>
      <c r="B9" s="224"/>
      <c r="C9" s="224"/>
      <c r="D9" s="224"/>
      <c r="E9" s="224"/>
      <c r="F9" s="224"/>
      <c r="G9" s="224"/>
      <c r="H9" s="224"/>
      <c r="I9" s="224"/>
      <c r="J9" s="224"/>
      <c r="K9" s="224"/>
      <c r="L9" s="224"/>
      <c r="M9" s="225"/>
    </row>
    <row r="10" spans="1:17" ht="15" customHeight="1" x14ac:dyDescent="0.25">
      <c r="A10" s="229" t="s">
        <v>1655</v>
      </c>
      <c r="B10" s="230"/>
      <c r="C10" s="230"/>
      <c r="D10" s="230"/>
      <c r="E10" s="230"/>
      <c r="F10" s="230"/>
      <c r="G10" s="230"/>
      <c r="H10" s="230"/>
      <c r="I10" s="230"/>
      <c r="J10" s="230"/>
      <c r="K10" s="230"/>
      <c r="L10" s="230"/>
      <c r="M10" s="231"/>
    </row>
    <row r="11" spans="1:17" s="150" customFormat="1" ht="15" customHeight="1" x14ac:dyDescent="0.25">
      <c r="A11" s="232" t="s">
        <v>1649</v>
      </c>
      <c r="B11" s="233"/>
      <c r="C11" s="233"/>
      <c r="D11" s="233"/>
      <c r="E11" s="233"/>
      <c r="F11" s="233"/>
      <c r="G11" s="233"/>
      <c r="H11" s="233"/>
      <c r="I11" s="233"/>
      <c r="J11" s="233"/>
      <c r="K11" s="233"/>
      <c r="L11" s="233"/>
      <c r="M11" s="234"/>
      <c r="P11" s="151"/>
      <c r="Q11" s="151"/>
    </row>
    <row r="12" spans="1:17" ht="6" customHeight="1" x14ac:dyDescent="0.25">
      <c r="A12" s="89"/>
      <c r="B12" s="4"/>
      <c r="C12" s="147"/>
      <c r="D12" s="1"/>
      <c r="E12" s="4"/>
      <c r="F12" s="146">
        <f>COUNTIF(F14:F1048576,"No")</f>
        <v>1</v>
      </c>
      <c r="G12" s="4"/>
      <c r="H12" s="4"/>
      <c r="I12" s="2"/>
      <c r="J12" s="2"/>
      <c r="K12" s="3"/>
    </row>
    <row r="13" spans="1:17" s="41" customFormat="1" ht="33" customHeight="1" x14ac:dyDescent="0.25">
      <c r="A13" s="138" t="s">
        <v>9</v>
      </c>
      <c r="B13" s="139" t="s">
        <v>123</v>
      </c>
      <c r="C13" s="139" t="s">
        <v>1642</v>
      </c>
      <c r="D13" s="138" t="s">
        <v>1286</v>
      </c>
      <c r="E13" s="140" t="s">
        <v>1641</v>
      </c>
      <c r="F13" s="141" t="s">
        <v>11</v>
      </c>
      <c r="G13" s="141" t="s">
        <v>12</v>
      </c>
      <c r="H13" s="141" t="s">
        <v>124</v>
      </c>
      <c r="I13" s="142" t="s">
        <v>125</v>
      </c>
      <c r="J13" s="142" t="s">
        <v>1645</v>
      </c>
      <c r="K13" s="209" t="s">
        <v>1644</v>
      </c>
      <c r="L13" s="210"/>
      <c r="M13" s="211"/>
      <c r="P13" s="51"/>
      <c r="Q13" s="51" t="s">
        <v>1287</v>
      </c>
    </row>
    <row r="14" spans="1:17" ht="28.5" customHeight="1" x14ac:dyDescent="0.25">
      <c r="A14" s="90" t="str">
        <f>IFERROR(INDEX('GASB 54'!$A$8:$D$1794,'GASB 54'!$Q8,COLUMNS($A$14:A14)),"")</f>
        <v>E120</v>
      </c>
      <c r="B14" s="90">
        <f>IFERROR(INDEX('GASB 54'!$A$8:$D$1794,'GASB 54'!$Q8,COLUMNS($A$14:B14)),"")</f>
        <v>1</v>
      </c>
      <c r="C14" s="148">
        <f>IFERROR(INDEX('GASB 54'!$A$8:$D$1794,'GASB 54'!$Q8,COLUMNS($A$14:C14)),"")</f>
        <v>10010000</v>
      </c>
      <c r="D14" s="90" t="str">
        <f>IFERROR(INDEX('GASB 54'!$A$8:$D$1794,'GASB 54'!$Q8,COLUMNS($A$14:D14)),"")</f>
        <v>Unassigned</v>
      </c>
      <c r="E14" s="42" t="s">
        <v>1706</v>
      </c>
      <c r="F14" s="42" t="s">
        <v>1706</v>
      </c>
      <c r="G14" s="42"/>
      <c r="H14" s="42" t="s">
        <v>1707</v>
      </c>
      <c r="I14" s="152"/>
      <c r="J14" s="43" t="s">
        <v>1706</v>
      </c>
      <c r="K14" s="145" t="str">
        <f>IF(E14="No", "Please provide a separate document explaining why the fund is no longer being used.", "")</f>
        <v/>
      </c>
      <c r="L14" s="145" t="str">
        <f>IF(F14="No","Document classification change on 3.20.2.","")</f>
        <v/>
      </c>
      <c r="M14" s="145" t="str">
        <f>IF(H14="Yes","Verify federal grant portion of fund balance is correctly formatted.","")</f>
        <v/>
      </c>
      <c r="P14" s="44" t="str">
        <f t="shared" ref="P14:P77" si="0">IF(OR($F14="No",AND($D14="",A14&lt;&gt;""),$D14="Please Provide Classification in Closing Package"),"x","")</f>
        <v/>
      </c>
      <c r="Q14" s="44">
        <f>COUNTIF($P$14:$P14,"x")</f>
        <v>0</v>
      </c>
    </row>
    <row r="15" spans="1:17" ht="28.5" customHeight="1" x14ac:dyDescent="0.25">
      <c r="A15" s="90" t="str">
        <f>IFERROR(INDEX('GASB 54'!$A$8:$D$1794,'GASB 54'!$Q9,COLUMNS($A$14:A15)),"")</f>
        <v>E120</v>
      </c>
      <c r="B15" s="90">
        <f>IFERROR(INDEX('GASB 54'!$A$8:$D$1794,'GASB 54'!$Q9,COLUMNS($A$14:B15)),"")</f>
        <v>1</v>
      </c>
      <c r="C15" s="148">
        <f>IFERROR(INDEX('GASB 54'!$A$8:$D$1794,'GASB 54'!$Q9,COLUMNS($A$14:C15)),"")</f>
        <v>10050023</v>
      </c>
      <c r="D15" s="90" t="str">
        <f>IFERROR(INDEX('GASB 54'!$A$8:$D$1794,'GASB 54'!$Q9,COLUMNS($A$14:D15)),"")</f>
        <v>Unassigned</v>
      </c>
      <c r="E15" s="42" t="s">
        <v>1706</v>
      </c>
      <c r="F15" s="42" t="s">
        <v>1707</v>
      </c>
      <c r="G15" s="42" t="s">
        <v>1057</v>
      </c>
      <c r="H15" s="42" t="s">
        <v>1707</v>
      </c>
      <c r="I15" s="152"/>
      <c r="J15" s="43"/>
      <c r="K15" s="145" t="str">
        <f t="shared" ref="K15:K78" si="1">IF(E15="No", "Please provide a separate document explaining why the fund is no longer being used.", "")</f>
        <v/>
      </c>
      <c r="L15" s="145" t="str">
        <f t="shared" ref="L15:L78" si="2">IF(F15="No","Document classification change on 3.20.2.","")</f>
        <v>Document classification change on 3.20.2.</v>
      </c>
      <c r="M15" s="145" t="str">
        <f t="shared" ref="M15:M78" si="3">IF(H15="Yes","Verify federal grant portion of fund balance is correctly formatted.","")</f>
        <v/>
      </c>
      <c r="P15" s="44" t="str">
        <f t="shared" si="0"/>
        <v>x</v>
      </c>
      <c r="Q15" s="44">
        <f>COUNTIF($P$14:$P15,"x")</f>
        <v>1</v>
      </c>
    </row>
    <row r="16" spans="1:17" ht="28.5" customHeight="1" x14ac:dyDescent="0.25">
      <c r="A16" s="90" t="str">
        <f>IFERROR(INDEX('GASB 54'!$A$8:$D$1794,'GASB 54'!$Q10,COLUMNS($A$14:A16)),"")</f>
        <v>E120</v>
      </c>
      <c r="B16" s="90">
        <f>IFERROR(INDEX('GASB 54'!$A$8:$D$1794,'GASB 54'!$Q10,COLUMNS($A$14:B16)),"")</f>
        <v>1</v>
      </c>
      <c r="C16" s="148">
        <f>IFERROR(INDEX('GASB 54'!$A$8:$D$1794,'GASB 54'!$Q10,COLUMNS($A$14:C16)),"")</f>
        <v>28370000</v>
      </c>
      <c r="D16" s="90" t="str">
        <f>IFERROR(INDEX('GASB 54'!$A$8:$D$1794,'GASB 54'!$Q10,COLUMNS($A$14:D16)),"")</f>
        <v>Unassigned</v>
      </c>
      <c r="E16" s="42" t="s">
        <v>1706</v>
      </c>
      <c r="F16" s="42" t="s">
        <v>1706</v>
      </c>
      <c r="G16" s="42"/>
      <c r="H16" s="42" t="s">
        <v>1707</v>
      </c>
      <c r="I16" s="152"/>
      <c r="J16" s="43" t="s">
        <v>1706</v>
      </c>
      <c r="K16" s="145" t="str">
        <f t="shared" si="1"/>
        <v/>
      </c>
      <c r="L16" s="145" t="str">
        <f t="shared" si="2"/>
        <v/>
      </c>
      <c r="M16" s="145" t="str">
        <f t="shared" si="3"/>
        <v/>
      </c>
      <c r="P16" s="44" t="str">
        <f t="shared" si="0"/>
        <v/>
      </c>
      <c r="Q16" s="44">
        <f>COUNTIF($P$14:$P16,"x")</f>
        <v>1</v>
      </c>
    </row>
    <row r="17" spans="1:17" ht="28.5" customHeight="1" x14ac:dyDescent="0.25">
      <c r="A17" s="90" t="str">
        <f>IFERROR(INDEX('GASB 54'!$A$8:$D$1794,'GASB 54'!$Q11,COLUMNS($A$14:A17)),"")</f>
        <v>E120</v>
      </c>
      <c r="B17" s="90">
        <f>IFERROR(INDEX('GASB 54'!$A$8:$D$1794,'GASB 54'!$Q11,COLUMNS($A$14:B17)),"")</f>
        <v>250</v>
      </c>
      <c r="C17" s="148">
        <f>IFERROR(INDEX('GASB 54'!$A$8:$D$1794,'GASB 54'!$Q11,COLUMNS($A$14:C17)),"")</f>
        <v>30267000</v>
      </c>
      <c r="D17" s="90" t="str">
        <f>IFERROR(INDEX('GASB 54'!$A$8:$D$1794,'GASB 54'!$Q11,COLUMNS($A$14:D17)),"")</f>
        <v>Restricted</v>
      </c>
      <c r="E17" s="42" t="s">
        <v>1706</v>
      </c>
      <c r="F17" s="42" t="s">
        <v>1706</v>
      </c>
      <c r="G17" s="42"/>
      <c r="H17" s="42" t="s">
        <v>1706</v>
      </c>
      <c r="I17" s="152">
        <v>-45001.23</v>
      </c>
      <c r="J17" s="43"/>
      <c r="K17" s="145" t="str">
        <f t="shared" si="1"/>
        <v/>
      </c>
      <c r="L17" s="145" t="str">
        <f t="shared" si="2"/>
        <v/>
      </c>
      <c r="M17" s="145" t="str">
        <f t="shared" si="3"/>
        <v>Verify federal grant portion of fund balance is correctly formatted.</v>
      </c>
      <c r="P17" s="44" t="str">
        <f t="shared" si="0"/>
        <v/>
      </c>
      <c r="Q17" s="44">
        <f>COUNTIF($P$14:$P17,"x")</f>
        <v>1</v>
      </c>
    </row>
    <row r="18" spans="1:17" ht="28.5" customHeight="1" x14ac:dyDescent="0.25">
      <c r="A18" s="90" t="str">
        <f>IFERROR(INDEX('GASB 54'!$A$8:$D$1794,'GASB 54'!$Q12,COLUMNS($A$14:A18)),"")</f>
        <v>E120</v>
      </c>
      <c r="B18" s="90">
        <f>IFERROR(INDEX('GASB 54'!$A$8:$D$1794,'GASB 54'!$Q12,COLUMNS($A$14:B18)),"")</f>
        <v>1</v>
      </c>
      <c r="C18" s="148">
        <f>IFERROR(INDEX('GASB 54'!$A$8:$D$1794,'GASB 54'!$Q12,COLUMNS($A$14:C18)),"")</f>
        <v>30350000</v>
      </c>
      <c r="D18" s="90" t="str">
        <f>IFERROR(INDEX('GASB 54'!$A$8:$D$1794,'GASB 54'!$Q12,COLUMNS($A$14:D18)),"")</f>
        <v>Assigned</v>
      </c>
      <c r="E18" s="42" t="s">
        <v>1706</v>
      </c>
      <c r="F18" s="42" t="s">
        <v>1706</v>
      </c>
      <c r="G18" s="42"/>
      <c r="H18" s="42" t="s">
        <v>1707</v>
      </c>
      <c r="I18" s="152"/>
      <c r="J18" s="43"/>
      <c r="K18" s="145" t="str">
        <f t="shared" si="1"/>
        <v/>
      </c>
      <c r="L18" s="145" t="str">
        <f t="shared" si="2"/>
        <v/>
      </c>
      <c r="M18" s="145" t="str">
        <f t="shared" si="3"/>
        <v/>
      </c>
      <c r="P18" s="44" t="str">
        <f t="shared" si="0"/>
        <v/>
      </c>
      <c r="Q18" s="44">
        <f>COUNTIF($P$14:$P18,"x")</f>
        <v>1</v>
      </c>
    </row>
    <row r="19" spans="1:17" ht="28.5" customHeight="1" x14ac:dyDescent="0.25">
      <c r="A19" s="90" t="str">
        <f>IFERROR(INDEX('GASB 54'!$A$8:$D$1794,'GASB 54'!$Q13,COLUMNS($A$14:A19)),"")</f>
        <v>E120</v>
      </c>
      <c r="B19" s="90">
        <f>IFERROR(INDEX('GASB 54'!$A$8:$D$1794,'GASB 54'!$Q13,COLUMNS($A$14:B19)),"")</f>
        <v>1</v>
      </c>
      <c r="C19" s="148" t="str">
        <f>IFERROR(INDEX('GASB 54'!$A$8:$D$1794,'GASB 54'!$Q13,COLUMNS($A$14:C19)),"")</f>
        <v>39E90000</v>
      </c>
      <c r="D19" s="90" t="str">
        <f>IFERROR(INDEX('GASB 54'!$A$8:$D$1794,'GASB 54'!$Q13,COLUMNS($A$14:D19)),"")</f>
        <v>Unassigned</v>
      </c>
      <c r="E19" s="42" t="s">
        <v>1706</v>
      </c>
      <c r="F19" s="42" t="s">
        <v>1706</v>
      </c>
      <c r="G19" s="42"/>
      <c r="H19" s="42" t="s">
        <v>1707</v>
      </c>
      <c r="I19" s="152"/>
      <c r="J19" s="43" t="s">
        <v>1706</v>
      </c>
      <c r="K19" s="145" t="str">
        <f t="shared" si="1"/>
        <v/>
      </c>
      <c r="L19" s="145" t="str">
        <f t="shared" si="2"/>
        <v/>
      </c>
      <c r="M19" s="145" t="str">
        <f t="shared" si="3"/>
        <v/>
      </c>
      <c r="P19" s="44" t="str">
        <f t="shared" si="0"/>
        <v/>
      </c>
      <c r="Q19" s="44">
        <f>COUNTIF($P$14:$P19,"x")</f>
        <v>1</v>
      </c>
    </row>
    <row r="20" spans="1:17" ht="28.5" customHeight="1" x14ac:dyDescent="0.25">
      <c r="A20" s="90" t="str">
        <f>IFERROR(INDEX('GASB 54'!$A$8:$D$1794,'GASB 54'!$Q14,COLUMNS($A$14:A20)),"")</f>
        <v/>
      </c>
      <c r="B20" s="90" t="str">
        <f>IFERROR(INDEX('GASB 54'!$A$8:$D$1794,'GASB 54'!$Q14,COLUMNS($A$14:B20)),"")</f>
        <v/>
      </c>
      <c r="C20" s="148" t="str">
        <f>IFERROR(INDEX('GASB 54'!$A$8:$D$1794,'GASB 54'!$Q14,COLUMNS($A$14:C20)),"")</f>
        <v/>
      </c>
      <c r="D20" s="90" t="str">
        <f>IFERROR(INDEX('GASB 54'!$A$8:$D$1794,'GASB 54'!$Q14,COLUMNS($A$14:D20)),"")</f>
        <v/>
      </c>
      <c r="E20" s="42"/>
      <c r="F20" s="42"/>
      <c r="G20" s="42"/>
      <c r="H20" s="42"/>
      <c r="I20" s="152"/>
      <c r="J20" s="43"/>
      <c r="K20" s="145" t="str">
        <f t="shared" si="1"/>
        <v/>
      </c>
      <c r="L20" s="145" t="str">
        <f t="shared" si="2"/>
        <v/>
      </c>
      <c r="M20" s="145" t="str">
        <f t="shared" si="3"/>
        <v/>
      </c>
      <c r="P20" s="44" t="str">
        <f t="shared" si="0"/>
        <v/>
      </c>
      <c r="Q20" s="44">
        <f>COUNTIF($P$14:$P20,"x")</f>
        <v>1</v>
      </c>
    </row>
    <row r="21" spans="1:17" ht="28.5" customHeight="1" x14ac:dyDescent="0.25">
      <c r="A21" s="90" t="str">
        <f>IFERROR(INDEX('GASB 54'!$A$8:$D$1794,'GASB 54'!$Q15,COLUMNS($A$14:A21)),"")</f>
        <v/>
      </c>
      <c r="B21" s="90" t="str">
        <f>IFERROR(INDEX('GASB 54'!$A$8:$D$1794,'GASB 54'!$Q15,COLUMNS($A$14:B21)),"")</f>
        <v/>
      </c>
      <c r="C21" s="148" t="str">
        <f>IFERROR(INDEX('GASB 54'!$A$8:$D$1794,'GASB 54'!$Q15,COLUMNS($A$14:C21)),"")</f>
        <v/>
      </c>
      <c r="D21" s="90" t="str">
        <f>IFERROR(INDEX('GASB 54'!$A$8:$D$1794,'GASB 54'!$Q15,COLUMNS($A$14:D21)),"")</f>
        <v/>
      </c>
      <c r="E21" s="42"/>
      <c r="F21" s="42"/>
      <c r="G21" s="42"/>
      <c r="H21" s="42"/>
      <c r="I21" s="152"/>
      <c r="J21" s="43"/>
      <c r="K21" s="145" t="str">
        <f t="shared" si="1"/>
        <v/>
      </c>
      <c r="L21" s="145" t="str">
        <f t="shared" si="2"/>
        <v/>
      </c>
      <c r="M21" s="145" t="str">
        <f t="shared" si="3"/>
        <v/>
      </c>
      <c r="P21" s="44" t="str">
        <f t="shared" si="0"/>
        <v/>
      </c>
      <c r="Q21" s="44">
        <f>COUNTIF($P$14:$P21,"x")</f>
        <v>1</v>
      </c>
    </row>
    <row r="22" spans="1:17" ht="28.5" customHeight="1" x14ac:dyDescent="0.25">
      <c r="A22" s="90" t="str">
        <f>IFERROR(INDEX('GASB 54'!$A$8:$D$1794,'GASB 54'!$Q16,COLUMNS($A$14:A22)),"")</f>
        <v/>
      </c>
      <c r="B22" s="90" t="str">
        <f>IFERROR(INDEX('GASB 54'!$A$8:$D$1794,'GASB 54'!$Q16,COLUMNS($A$14:B22)),"")</f>
        <v/>
      </c>
      <c r="C22" s="148" t="str">
        <f>IFERROR(INDEX('GASB 54'!$A$8:$D$1794,'GASB 54'!$Q16,COLUMNS($A$14:C22)),"")</f>
        <v/>
      </c>
      <c r="D22" s="90" t="str">
        <f>IFERROR(INDEX('GASB 54'!$A$8:$D$1794,'GASB 54'!$Q16,COLUMNS($A$14:D22)),"")</f>
        <v/>
      </c>
      <c r="E22" s="42"/>
      <c r="F22" s="42"/>
      <c r="G22" s="42"/>
      <c r="H22" s="42"/>
      <c r="I22" s="152"/>
      <c r="J22" s="43"/>
      <c r="K22" s="145" t="str">
        <f t="shared" si="1"/>
        <v/>
      </c>
      <c r="L22" s="145" t="str">
        <f t="shared" si="2"/>
        <v/>
      </c>
      <c r="M22" s="145" t="str">
        <f t="shared" si="3"/>
        <v/>
      </c>
      <c r="P22" s="44" t="str">
        <f t="shared" si="0"/>
        <v/>
      </c>
      <c r="Q22" s="44">
        <f>COUNTIF($P$14:$P22,"x")</f>
        <v>1</v>
      </c>
    </row>
    <row r="23" spans="1:17" ht="28.5" customHeight="1" x14ac:dyDescent="0.25">
      <c r="A23" s="90" t="str">
        <f>IFERROR(INDEX('GASB 54'!$A$8:$D$1794,'GASB 54'!$Q17,COLUMNS($A$14:A23)),"")</f>
        <v/>
      </c>
      <c r="B23" s="90" t="str">
        <f>IFERROR(INDEX('GASB 54'!$A$8:$D$1794,'GASB 54'!$Q17,COLUMNS($A$14:B23)),"")</f>
        <v/>
      </c>
      <c r="C23" s="148" t="str">
        <f>IFERROR(INDEX('GASB 54'!$A$8:$D$1794,'GASB 54'!$Q17,COLUMNS($A$14:C23)),"")</f>
        <v/>
      </c>
      <c r="D23" s="90" t="str">
        <f>IFERROR(INDEX('GASB 54'!$A$8:$D$1794,'GASB 54'!$Q17,COLUMNS($A$14:D23)),"")</f>
        <v/>
      </c>
      <c r="E23" s="42"/>
      <c r="F23" s="42"/>
      <c r="G23" s="42"/>
      <c r="H23" s="42"/>
      <c r="I23" s="152"/>
      <c r="J23" s="43"/>
      <c r="K23" s="145" t="str">
        <f t="shared" si="1"/>
        <v/>
      </c>
      <c r="L23" s="145" t="str">
        <f t="shared" si="2"/>
        <v/>
      </c>
      <c r="M23" s="145" t="str">
        <f t="shared" si="3"/>
        <v/>
      </c>
      <c r="P23" s="44" t="str">
        <f t="shared" si="0"/>
        <v/>
      </c>
      <c r="Q23" s="44">
        <f>COUNTIF($P$14:$P23,"x")</f>
        <v>1</v>
      </c>
    </row>
    <row r="24" spans="1:17" ht="28.5" customHeight="1" x14ac:dyDescent="0.25">
      <c r="A24" s="90" t="str">
        <f>IFERROR(INDEX('GASB 54'!$A$8:$D$1794,'GASB 54'!$Q18,COLUMNS($A$14:A24)),"")</f>
        <v/>
      </c>
      <c r="B24" s="90" t="str">
        <f>IFERROR(INDEX('GASB 54'!$A$8:$D$1794,'GASB 54'!$Q18,COLUMNS($A$14:B24)),"")</f>
        <v/>
      </c>
      <c r="C24" s="148" t="str">
        <f>IFERROR(INDEX('GASB 54'!$A$8:$D$1794,'GASB 54'!$Q18,COLUMNS($A$14:C24)),"")</f>
        <v/>
      </c>
      <c r="D24" s="90" t="str">
        <f>IFERROR(INDEX('GASB 54'!$A$8:$D$1794,'GASB 54'!$Q18,COLUMNS($A$14:D24)),"")</f>
        <v/>
      </c>
      <c r="E24" s="42"/>
      <c r="F24" s="42"/>
      <c r="G24" s="42"/>
      <c r="H24" s="42"/>
      <c r="I24" s="152"/>
      <c r="J24" s="43"/>
      <c r="K24" s="145" t="str">
        <f t="shared" si="1"/>
        <v/>
      </c>
      <c r="L24" s="145" t="str">
        <f t="shared" si="2"/>
        <v/>
      </c>
      <c r="M24" s="145" t="str">
        <f t="shared" si="3"/>
        <v/>
      </c>
      <c r="P24" s="44" t="str">
        <f t="shared" si="0"/>
        <v/>
      </c>
      <c r="Q24" s="44">
        <f>COUNTIF($P$14:$P24,"x")</f>
        <v>1</v>
      </c>
    </row>
    <row r="25" spans="1:17" ht="28.5" customHeight="1" x14ac:dyDescent="0.25">
      <c r="A25" s="90" t="str">
        <f>IFERROR(INDEX('GASB 54'!$A$8:$D$1794,'GASB 54'!$Q19,COLUMNS($A$14:A25)),"")</f>
        <v/>
      </c>
      <c r="B25" s="90" t="str">
        <f>IFERROR(INDEX('GASB 54'!$A$8:$D$1794,'GASB 54'!$Q19,COLUMNS($A$14:B25)),"")</f>
        <v/>
      </c>
      <c r="C25" s="148" t="str">
        <f>IFERROR(INDEX('GASB 54'!$A$8:$D$1794,'GASB 54'!$Q19,COLUMNS($A$14:C25)),"")</f>
        <v/>
      </c>
      <c r="D25" s="90" t="str">
        <f>IFERROR(INDEX('GASB 54'!$A$8:$D$1794,'GASB 54'!$Q19,COLUMNS($A$14:D25)),"")</f>
        <v/>
      </c>
      <c r="E25" s="42"/>
      <c r="F25" s="42"/>
      <c r="G25" s="42"/>
      <c r="H25" s="42"/>
      <c r="I25" s="152"/>
      <c r="J25" s="43"/>
      <c r="K25" s="145" t="str">
        <f t="shared" si="1"/>
        <v/>
      </c>
      <c r="L25" s="145" t="str">
        <f t="shared" si="2"/>
        <v/>
      </c>
      <c r="M25" s="145" t="str">
        <f t="shared" si="3"/>
        <v/>
      </c>
      <c r="P25" s="44" t="str">
        <f t="shared" si="0"/>
        <v/>
      </c>
      <c r="Q25" s="44">
        <f>COUNTIF($P$14:$P25,"x")</f>
        <v>1</v>
      </c>
    </row>
    <row r="26" spans="1:17" ht="28.5" customHeight="1" x14ac:dyDescent="0.25">
      <c r="A26" s="90" t="str">
        <f>IFERROR(INDEX('GASB 54'!$A$8:$D$1794,'GASB 54'!$Q20,COLUMNS($A$14:A26)),"")</f>
        <v/>
      </c>
      <c r="B26" s="90" t="str">
        <f>IFERROR(INDEX('GASB 54'!$A$8:$D$1794,'GASB 54'!$Q20,COLUMNS($A$14:B26)),"")</f>
        <v/>
      </c>
      <c r="C26" s="148" t="str">
        <f>IFERROR(INDEX('GASB 54'!$A$8:$D$1794,'GASB 54'!$Q20,COLUMNS($A$14:C26)),"")</f>
        <v/>
      </c>
      <c r="D26" s="90" t="str">
        <f>IFERROR(INDEX('GASB 54'!$A$8:$D$1794,'GASB 54'!$Q20,COLUMNS($A$14:D26)),"")</f>
        <v/>
      </c>
      <c r="E26" s="42"/>
      <c r="F26" s="42"/>
      <c r="G26" s="42"/>
      <c r="H26" s="42"/>
      <c r="I26" s="152"/>
      <c r="J26" s="43"/>
      <c r="K26" s="145" t="str">
        <f t="shared" si="1"/>
        <v/>
      </c>
      <c r="L26" s="145" t="str">
        <f t="shared" si="2"/>
        <v/>
      </c>
      <c r="M26" s="145" t="str">
        <f t="shared" si="3"/>
        <v/>
      </c>
      <c r="P26" s="44" t="str">
        <f t="shared" si="0"/>
        <v/>
      </c>
      <c r="Q26" s="44">
        <f>COUNTIF($P$14:$P26,"x")</f>
        <v>1</v>
      </c>
    </row>
    <row r="27" spans="1:17" ht="28.5" customHeight="1" x14ac:dyDescent="0.25">
      <c r="A27" s="90" t="str">
        <f>IFERROR(INDEX('GASB 54'!$A$8:$D$1794,'GASB 54'!$Q21,COLUMNS($A$14:A27)),"")</f>
        <v/>
      </c>
      <c r="B27" s="90" t="str">
        <f>IFERROR(INDEX('GASB 54'!$A$8:$D$1794,'GASB 54'!$Q21,COLUMNS($A$14:B27)),"")</f>
        <v/>
      </c>
      <c r="C27" s="148" t="str">
        <f>IFERROR(INDEX('GASB 54'!$A$8:$D$1794,'GASB 54'!$Q21,COLUMNS($A$14:C27)),"")</f>
        <v/>
      </c>
      <c r="D27" s="90" t="str">
        <f>IFERROR(INDEX('GASB 54'!$A$8:$D$1794,'GASB 54'!$Q21,COLUMNS($A$14:D27)),"")</f>
        <v/>
      </c>
      <c r="E27" s="42"/>
      <c r="F27" s="42"/>
      <c r="G27" s="42"/>
      <c r="H27" s="42"/>
      <c r="I27" s="152"/>
      <c r="J27" s="43"/>
      <c r="K27" s="145" t="str">
        <f t="shared" si="1"/>
        <v/>
      </c>
      <c r="L27" s="145" t="str">
        <f t="shared" si="2"/>
        <v/>
      </c>
      <c r="M27" s="145" t="str">
        <f t="shared" si="3"/>
        <v/>
      </c>
      <c r="P27" s="44" t="str">
        <f t="shared" si="0"/>
        <v/>
      </c>
      <c r="Q27" s="44">
        <f>COUNTIF($P$14:$P27,"x")</f>
        <v>1</v>
      </c>
    </row>
    <row r="28" spans="1:17" ht="28.5" customHeight="1" x14ac:dyDescent="0.25">
      <c r="A28" s="90" t="str">
        <f>IFERROR(INDEX('GASB 54'!$A$8:$D$1794,'GASB 54'!$Q22,COLUMNS($A$14:A28)),"")</f>
        <v/>
      </c>
      <c r="B28" s="90" t="str">
        <f>IFERROR(INDEX('GASB 54'!$A$8:$D$1794,'GASB 54'!$Q22,COLUMNS($A$14:B28)),"")</f>
        <v/>
      </c>
      <c r="C28" s="148" t="str">
        <f>IFERROR(INDEX('GASB 54'!$A$8:$D$1794,'GASB 54'!$Q22,COLUMNS($A$14:C28)),"")</f>
        <v/>
      </c>
      <c r="D28" s="90" t="str">
        <f>IFERROR(INDEX('GASB 54'!$A$8:$D$1794,'GASB 54'!$Q22,COLUMNS($A$14:D28)),"")</f>
        <v/>
      </c>
      <c r="E28" s="42"/>
      <c r="F28" s="42"/>
      <c r="G28" s="42"/>
      <c r="H28" s="42"/>
      <c r="I28" s="152"/>
      <c r="J28" s="43"/>
      <c r="K28" s="145" t="str">
        <f t="shared" si="1"/>
        <v/>
      </c>
      <c r="L28" s="145" t="str">
        <f t="shared" si="2"/>
        <v/>
      </c>
      <c r="M28" s="145" t="str">
        <f t="shared" si="3"/>
        <v/>
      </c>
      <c r="P28" s="44" t="str">
        <f t="shared" si="0"/>
        <v/>
      </c>
      <c r="Q28" s="44">
        <f>COUNTIF($P$14:$P28,"x")</f>
        <v>1</v>
      </c>
    </row>
    <row r="29" spans="1:17" ht="28.5" customHeight="1" x14ac:dyDescent="0.25">
      <c r="A29" s="90" t="str">
        <f>IFERROR(INDEX('GASB 54'!$A$8:$D$1794,'GASB 54'!$Q23,COLUMNS($A$14:A29)),"")</f>
        <v/>
      </c>
      <c r="B29" s="90" t="str">
        <f>IFERROR(INDEX('GASB 54'!$A$8:$D$1794,'GASB 54'!$Q23,COLUMNS($A$14:B29)),"")</f>
        <v/>
      </c>
      <c r="C29" s="148" t="str">
        <f>IFERROR(INDEX('GASB 54'!$A$8:$D$1794,'GASB 54'!$Q23,COLUMNS($A$14:C29)),"")</f>
        <v/>
      </c>
      <c r="D29" s="90" t="str">
        <f>IFERROR(INDEX('GASB 54'!$A$8:$D$1794,'GASB 54'!$Q23,COLUMNS($A$14:D29)),"")</f>
        <v/>
      </c>
      <c r="E29" s="42"/>
      <c r="F29" s="42"/>
      <c r="G29" s="42"/>
      <c r="H29" s="42"/>
      <c r="I29" s="152"/>
      <c r="J29" s="43"/>
      <c r="K29" s="145" t="str">
        <f t="shared" si="1"/>
        <v/>
      </c>
      <c r="L29" s="145" t="str">
        <f t="shared" si="2"/>
        <v/>
      </c>
      <c r="M29" s="145" t="str">
        <f t="shared" si="3"/>
        <v/>
      </c>
      <c r="P29" s="44" t="str">
        <f t="shared" si="0"/>
        <v/>
      </c>
      <c r="Q29" s="44">
        <f>COUNTIF($P$14:$P29,"x")</f>
        <v>1</v>
      </c>
    </row>
    <row r="30" spans="1:17" ht="28.5" customHeight="1" x14ac:dyDescent="0.25">
      <c r="A30" s="90" t="str">
        <f>IFERROR(INDEX('GASB 54'!$A$8:$D$1794,'GASB 54'!$Q24,COLUMNS($A$14:A30)),"")</f>
        <v/>
      </c>
      <c r="B30" s="90" t="str">
        <f>IFERROR(INDEX('GASB 54'!$A$8:$D$1794,'GASB 54'!$Q24,COLUMNS($A$14:B30)),"")</f>
        <v/>
      </c>
      <c r="C30" s="148" t="str">
        <f>IFERROR(INDEX('GASB 54'!$A$8:$D$1794,'GASB 54'!$Q24,COLUMNS($A$14:C30)),"")</f>
        <v/>
      </c>
      <c r="D30" s="90" t="str">
        <f>IFERROR(INDEX('GASB 54'!$A$8:$D$1794,'GASB 54'!$Q24,COLUMNS($A$14:D30)),"")</f>
        <v/>
      </c>
      <c r="E30" s="42"/>
      <c r="F30" s="42"/>
      <c r="G30" s="42"/>
      <c r="H30" s="42"/>
      <c r="I30" s="152"/>
      <c r="J30" s="43"/>
      <c r="K30" s="145" t="str">
        <f t="shared" si="1"/>
        <v/>
      </c>
      <c r="L30" s="145" t="str">
        <f t="shared" si="2"/>
        <v/>
      </c>
      <c r="M30" s="145" t="str">
        <f t="shared" si="3"/>
        <v/>
      </c>
      <c r="P30" s="44" t="str">
        <f t="shared" si="0"/>
        <v/>
      </c>
      <c r="Q30" s="44">
        <f>COUNTIF($P$14:$P30,"x")</f>
        <v>1</v>
      </c>
    </row>
    <row r="31" spans="1:17" ht="28.5" customHeight="1" x14ac:dyDescent="0.25">
      <c r="A31" s="90" t="str">
        <f>IFERROR(INDEX('GASB 54'!$A$8:$D$1794,'GASB 54'!$Q25,COLUMNS($A$14:A31)),"")</f>
        <v/>
      </c>
      <c r="B31" s="90" t="str">
        <f>IFERROR(INDEX('GASB 54'!$A$8:$D$1794,'GASB 54'!$Q25,COLUMNS($A$14:B31)),"")</f>
        <v/>
      </c>
      <c r="C31" s="148" t="str">
        <f>IFERROR(INDEX('GASB 54'!$A$8:$D$1794,'GASB 54'!$Q25,COLUMNS($A$14:C31)),"")</f>
        <v/>
      </c>
      <c r="D31" s="90" t="str">
        <f>IFERROR(INDEX('GASB 54'!$A$8:$D$1794,'GASB 54'!$Q25,COLUMNS($A$14:D31)),"")</f>
        <v/>
      </c>
      <c r="E31" s="42"/>
      <c r="F31" s="42"/>
      <c r="G31" s="42"/>
      <c r="H31" s="42"/>
      <c r="I31" s="152"/>
      <c r="J31" s="43"/>
      <c r="K31" s="145" t="str">
        <f t="shared" si="1"/>
        <v/>
      </c>
      <c r="L31" s="145" t="str">
        <f t="shared" si="2"/>
        <v/>
      </c>
      <c r="M31" s="145" t="str">
        <f t="shared" si="3"/>
        <v/>
      </c>
      <c r="P31" s="44" t="str">
        <f t="shared" si="0"/>
        <v/>
      </c>
      <c r="Q31" s="44">
        <f>COUNTIF($P$14:$P31,"x")</f>
        <v>1</v>
      </c>
    </row>
    <row r="32" spans="1:17" ht="28.5" customHeight="1" x14ac:dyDescent="0.25">
      <c r="A32" s="90" t="str">
        <f>IFERROR(INDEX('GASB 54'!$A$8:$D$1794,'GASB 54'!$Q26,COLUMNS($A$14:A32)),"")</f>
        <v/>
      </c>
      <c r="B32" s="90" t="str">
        <f>IFERROR(INDEX('GASB 54'!$A$8:$D$1794,'GASB 54'!$Q26,COLUMNS($A$14:B32)),"")</f>
        <v/>
      </c>
      <c r="C32" s="148" t="str">
        <f>IFERROR(INDEX('GASB 54'!$A$8:$D$1794,'GASB 54'!$Q26,COLUMNS($A$14:C32)),"")</f>
        <v/>
      </c>
      <c r="D32" s="90" t="str">
        <f>IFERROR(INDEX('GASB 54'!$A$8:$D$1794,'GASB 54'!$Q26,COLUMNS($A$14:D32)),"")</f>
        <v/>
      </c>
      <c r="E32" s="42"/>
      <c r="F32" s="42"/>
      <c r="G32" s="42"/>
      <c r="H32" s="42"/>
      <c r="I32" s="152"/>
      <c r="J32" s="43"/>
      <c r="K32" s="145" t="str">
        <f t="shared" si="1"/>
        <v/>
      </c>
      <c r="L32" s="145" t="str">
        <f t="shared" si="2"/>
        <v/>
      </c>
      <c r="M32" s="145" t="str">
        <f t="shared" si="3"/>
        <v/>
      </c>
      <c r="P32" s="44" t="str">
        <f t="shared" si="0"/>
        <v/>
      </c>
      <c r="Q32" s="44">
        <f>COUNTIF($P$14:$P32,"x")</f>
        <v>1</v>
      </c>
    </row>
    <row r="33" spans="1:17" ht="28.5" customHeight="1" x14ac:dyDescent="0.25">
      <c r="A33" s="90" t="str">
        <f>IFERROR(INDEX('GASB 54'!$A$8:$D$1794,'GASB 54'!$Q27,COLUMNS($A$14:A33)),"")</f>
        <v/>
      </c>
      <c r="B33" s="90" t="str">
        <f>IFERROR(INDEX('GASB 54'!$A$8:$D$1794,'GASB 54'!$Q27,COLUMNS($A$14:B33)),"")</f>
        <v/>
      </c>
      <c r="C33" s="148" t="str">
        <f>IFERROR(INDEX('GASB 54'!$A$8:$D$1794,'GASB 54'!$Q27,COLUMNS($A$14:C33)),"")</f>
        <v/>
      </c>
      <c r="D33" s="90" t="str">
        <f>IFERROR(INDEX('GASB 54'!$A$8:$D$1794,'GASB 54'!$Q27,COLUMNS($A$14:D33)),"")</f>
        <v/>
      </c>
      <c r="E33" s="42"/>
      <c r="F33" s="42"/>
      <c r="G33" s="42"/>
      <c r="H33" s="42"/>
      <c r="I33" s="152"/>
      <c r="J33" s="43"/>
      <c r="K33" s="145" t="str">
        <f t="shared" si="1"/>
        <v/>
      </c>
      <c r="L33" s="145" t="str">
        <f t="shared" si="2"/>
        <v/>
      </c>
      <c r="M33" s="145" t="str">
        <f t="shared" si="3"/>
        <v/>
      </c>
      <c r="P33" s="44" t="str">
        <f t="shared" si="0"/>
        <v/>
      </c>
      <c r="Q33" s="44">
        <f>COUNTIF($P$14:$P33,"x")</f>
        <v>1</v>
      </c>
    </row>
    <row r="34" spans="1:17" ht="28.5" customHeight="1" x14ac:dyDescent="0.25">
      <c r="A34" s="90" t="str">
        <f>IFERROR(INDEX('GASB 54'!$A$8:$D$1794,'GASB 54'!$Q28,COLUMNS($A$14:A34)),"")</f>
        <v/>
      </c>
      <c r="B34" s="90" t="str">
        <f>IFERROR(INDEX('GASB 54'!$A$8:$D$1794,'GASB 54'!$Q28,COLUMNS($A$14:B34)),"")</f>
        <v/>
      </c>
      <c r="C34" s="148" t="str">
        <f>IFERROR(INDEX('GASB 54'!$A$8:$D$1794,'GASB 54'!$Q28,COLUMNS($A$14:C34)),"")</f>
        <v/>
      </c>
      <c r="D34" s="90" t="str">
        <f>IFERROR(INDEX('GASB 54'!$A$8:$D$1794,'GASB 54'!$Q28,COLUMNS($A$14:D34)),"")</f>
        <v/>
      </c>
      <c r="E34" s="42"/>
      <c r="F34" s="42"/>
      <c r="G34" s="42"/>
      <c r="H34" s="42"/>
      <c r="I34" s="152"/>
      <c r="J34" s="43"/>
      <c r="K34" s="145" t="str">
        <f t="shared" si="1"/>
        <v/>
      </c>
      <c r="L34" s="145" t="str">
        <f t="shared" si="2"/>
        <v/>
      </c>
      <c r="M34" s="145" t="str">
        <f t="shared" si="3"/>
        <v/>
      </c>
      <c r="P34" s="44" t="str">
        <f t="shared" si="0"/>
        <v/>
      </c>
      <c r="Q34" s="44">
        <f>COUNTIF($P$14:$P34,"x")</f>
        <v>1</v>
      </c>
    </row>
    <row r="35" spans="1:17" ht="28.5" customHeight="1" x14ac:dyDescent="0.25">
      <c r="A35" s="90" t="str">
        <f>IFERROR(INDEX('GASB 54'!$A$8:$D$1794,'GASB 54'!$Q29,COLUMNS($A$14:A35)),"")</f>
        <v/>
      </c>
      <c r="B35" s="90" t="str">
        <f>IFERROR(INDEX('GASB 54'!$A$8:$D$1794,'GASB 54'!$Q29,COLUMNS($A$14:B35)),"")</f>
        <v/>
      </c>
      <c r="C35" s="148" t="str">
        <f>IFERROR(INDEX('GASB 54'!$A$8:$D$1794,'GASB 54'!$Q29,COLUMNS($A$14:C35)),"")</f>
        <v/>
      </c>
      <c r="D35" s="90" t="str">
        <f>IFERROR(INDEX('GASB 54'!$A$8:$D$1794,'GASB 54'!$Q29,COLUMNS($A$14:D35)),"")</f>
        <v/>
      </c>
      <c r="E35" s="42"/>
      <c r="F35" s="42"/>
      <c r="G35" s="42"/>
      <c r="H35" s="42"/>
      <c r="I35" s="152"/>
      <c r="J35" s="43"/>
      <c r="K35" s="145" t="str">
        <f t="shared" si="1"/>
        <v/>
      </c>
      <c r="L35" s="145" t="str">
        <f t="shared" si="2"/>
        <v/>
      </c>
      <c r="M35" s="145" t="str">
        <f t="shared" si="3"/>
        <v/>
      </c>
      <c r="P35" s="44" t="str">
        <f t="shared" si="0"/>
        <v/>
      </c>
      <c r="Q35" s="44">
        <f>COUNTIF($P$14:$P35,"x")</f>
        <v>1</v>
      </c>
    </row>
    <row r="36" spans="1:17" ht="28.5" customHeight="1" x14ac:dyDescent="0.25">
      <c r="A36" s="90" t="str">
        <f>IFERROR(INDEX('GASB 54'!$A$8:$D$1794,'GASB 54'!$Q30,COLUMNS($A$14:A36)),"")</f>
        <v/>
      </c>
      <c r="B36" s="90" t="str">
        <f>IFERROR(INDEX('GASB 54'!$A$8:$D$1794,'GASB 54'!$Q30,COLUMNS($A$14:B36)),"")</f>
        <v/>
      </c>
      <c r="C36" s="148" t="str">
        <f>IFERROR(INDEX('GASB 54'!$A$8:$D$1794,'GASB 54'!$Q30,COLUMNS($A$14:C36)),"")</f>
        <v/>
      </c>
      <c r="D36" s="90" t="str">
        <f>IFERROR(INDEX('GASB 54'!$A$8:$D$1794,'GASB 54'!$Q30,COLUMNS($A$14:D36)),"")</f>
        <v/>
      </c>
      <c r="E36" s="42"/>
      <c r="F36" s="42"/>
      <c r="G36" s="42"/>
      <c r="H36" s="42"/>
      <c r="I36" s="152"/>
      <c r="J36" s="43"/>
      <c r="K36" s="145" t="str">
        <f t="shared" si="1"/>
        <v/>
      </c>
      <c r="L36" s="145" t="str">
        <f t="shared" si="2"/>
        <v/>
      </c>
      <c r="M36" s="145" t="str">
        <f t="shared" si="3"/>
        <v/>
      </c>
      <c r="P36" s="44" t="str">
        <f t="shared" si="0"/>
        <v/>
      </c>
      <c r="Q36" s="44">
        <f>COUNTIF($P$14:$P36,"x")</f>
        <v>1</v>
      </c>
    </row>
    <row r="37" spans="1:17" ht="28.5" customHeight="1" x14ac:dyDescent="0.25">
      <c r="A37" s="90" t="str">
        <f>IFERROR(INDEX('GASB 54'!$A$8:$D$1794,'GASB 54'!$Q31,COLUMNS($A$14:A37)),"")</f>
        <v/>
      </c>
      <c r="B37" s="90" t="str">
        <f>IFERROR(INDEX('GASB 54'!$A$8:$D$1794,'GASB 54'!$Q31,COLUMNS($A$14:B37)),"")</f>
        <v/>
      </c>
      <c r="C37" s="148" t="str">
        <f>IFERROR(INDEX('GASB 54'!$A$8:$D$1794,'GASB 54'!$Q31,COLUMNS($A$14:C37)),"")</f>
        <v/>
      </c>
      <c r="D37" s="90" t="str">
        <f>IFERROR(INDEX('GASB 54'!$A$8:$D$1794,'GASB 54'!$Q31,COLUMNS($A$14:D37)),"")</f>
        <v/>
      </c>
      <c r="E37" s="42"/>
      <c r="F37" s="42"/>
      <c r="G37" s="42"/>
      <c r="H37" s="42"/>
      <c r="I37" s="152"/>
      <c r="J37" s="43"/>
      <c r="K37" s="145" t="str">
        <f t="shared" si="1"/>
        <v/>
      </c>
      <c r="L37" s="145" t="str">
        <f t="shared" si="2"/>
        <v/>
      </c>
      <c r="M37" s="145" t="str">
        <f t="shared" si="3"/>
        <v/>
      </c>
      <c r="P37" s="44" t="str">
        <f t="shared" si="0"/>
        <v/>
      </c>
      <c r="Q37" s="44">
        <f>COUNTIF($P$14:$P37,"x")</f>
        <v>1</v>
      </c>
    </row>
    <row r="38" spans="1:17" ht="28.5" customHeight="1" x14ac:dyDescent="0.25">
      <c r="A38" s="90" t="str">
        <f>IFERROR(INDEX('GASB 54'!$A$8:$D$1794,'GASB 54'!$Q32,COLUMNS($A$14:A38)),"")</f>
        <v/>
      </c>
      <c r="B38" s="90" t="str">
        <f>IFERROR(INDEX('GASB 54'!$A$8:$D$1794,'GASB 54'!$Q32,COLUMNS($A$14:B38)),"")</f>
        <v/>
      </c>
      <c r="C38" s="148" t="str">
        <f>IFERROR(INDEX('GASB 54'!$A$8:$D$1794,'GASB 54'!$Q32,COLUMNS($A$14:C38)),"")</f>
        <v/>
      </c>
      <c r="D38" s="90" t="str">
        <f>IFERROR(INDEX('GASB 54'!$A$8:$D$1794,'GASB 54'!$Q32,COLUMNS($A$14:D38)),"")</f>
        <v/>
      </c>
      <c r="E38" s="42"/>
      <c r="F38" s="42"/>
      <c r="G38" s="42"/>
      <c r="H38" s="42"/>
      <c r="I38" s="152"/>
      <c r="J38" s="43"/>
      <c r="K38" s="145" t="str">
        <f t="shared" si="1"/>
        <v/>
      </c>
      <c r="L38" s="145" t="str">
        <f t="shared" si="2"/>
        <v/>
      </c>
      <c r="M38" s="145" t="str">
        <f t="shared" si="3"/>
        <v/>
      </c>
      <c r="P38" s="44" t="str">
        <f t="shared" si="0"/>
        <v/>
      </c>
      <c r="Q38" s="44">
        <f>COUNTIF($P$14:$P38,"x")</f>
        <v>1</v>
      </c>
    </row>
    <row r="39" spans="1:17" ht="28.5" customHeight="1" x14ac:dyDescent="0.25">
      <c r="A39" s="90" t="str">
        <f>IFERROR(INDEX('GASB 54'!$A$8:$D$1794,'GASB 54'!$Q33,COLUMNS($A$14:A39)),"")</f>
        <v/>
      </c>
      <c r="B39" s="90" t="str">
        <f>IFERROR(INDEX('GASB 54'!$A$8:$D$1794,'GASB 54'!$Q33,COLUMNS($A$14:B39)),"")</f>
        <v/>
      </c>
      <c r="C39" s="148" t="str">
        <f>IFERROR(INDEX('GASB 54'!$A$8:$D$1794,'GASB 54'!$Q33,COLUMNS($A$14:C39)),"")</f>
        <v/>
      </c>
      <c r="D39" s="90" t="str">
        <f>IFERROR(INDEX('GASB 54'!$A$8:$D$1794,'GASB 54'!$Q33,COLUMNS($A$14:D39)),"")</f>
        <v/>
      </c>
      <c r="E39" s="42"/>
      <c r="F39" s="42"/>
      <c r="G39" s="42"/>
      <c r="H39" s="42"/>
      <c r="I39" s="152"/>
      <c r="J39" s="43"/>
      <c r="K39" s="145" t="str">
        <f t="shared" si="1"/>
        <v/>
      </c>
      <c r="L39" s="145" t="str">
        <f t="shared" si="2"/>
        <v/>
      </c>
      <c r="M39" s="145" t="str">
        <f t="shared" si="3"/>
        <v/>
      </c>
      <c r="P39" s="44" t="str">
        <f t="shared" si="0"/>
        <v/>
      </c>
      <c r="Q39" s="44">
        <f>COUNTIF($P$14:$P39,"x")</f>
        <v>1</v>
      </c>
    </row>
    <row r="40" spans="1:17" ht="28.5" customHeight="1" x14ac:dyDescent="0.25">
      <c r="A40" s="90" t="str">
        <f>IFERROR(INDEX('GASB 54'!$A$8:$D$1794,'GASB 54'!$Q34,COLUMNS($A$14:A40)),"")</f>
        <v/>
      </c>
      <c r="B40" s="90" t="str">
        <f>IFERROR(INDEX('GASB 54'!$A$8:$D$1794,'GASB 54'!$Q34,COLUMNS($A$14:B40)),"")</f>
        <v/>
      </c>
      <c r="C40" s="148" t="str">
        <f>IFERROR(INDEX('GASB 54'!$A$8:$D$1794,'GASB 54'!$Q34,COLUMNS($A$14:C40)),"")</f>
        <v/>
      </c>
      <c r="D40" s="90" t="str">
        <f>IFERROR(INDEX('GASB 54'!$A$8:$D$1794,'GASB 54'!$Q34,COLUMNS($A$14:D40)),"")</f>
        <v/>
      </c>
      <c r="E40" s="42"/>
      <c r="F40" s="42"/>
      <c r="G40" s="42"/>
      <c r="H40" s="42"/>
      <c r="I40" s="152"/>
      <c r="J40" s="43"/>
      <c r="K40" s="145" t="str">
        <f t="shared" si="1"/>
        <v/>
      </c>
      <c r="L40" s="145" t="str">
        <f t="shared" si="2"/>
        <v/>
      </c>
      <c r="M40" s="145" t="str">
        <f t="shared" si="3"/>
        <v/>
      </c>
      <c r="P40" s="44" t="str">
        <f t="shared" si="0"/>
        <v/>
      </c>
      <c r="Q40" s="44">
        <f>COUNTIF($P$14:$P40,"x")</f>
        <v>1</v>
      </c>
    </row>
    <row r="41" spans="1:17" ht="28.5" customHeight="1" x14ac:dyDescent="0.25">
      <c r="A41" s="90" t="str">
        <f>IFERROR(INDEX('GASB 54'!$A$8:$D$1794,'GASB 54'!$Q35,COLUMNS($A$14:A41)),"")</f>
        <v/>
      </c>
      <c r="B41" s="90" t="str">
        <f>IFERROR(INDEX('GASB 54'!$A$8:$D$1794,'GASB 54'!$Q35,COLUMNS($A$14:B41)),"")</f>
        <v/>
      </c>
      <c r="C41" s="148" t="str">
        <f>IFERROR(INDEX('GASB 54'!$A$8:$D$1794,'GASB 54'!$Q35,COLUMNS($A$14:C41)),"")</f>
        <v/>
      </c>
      <c r="D41" s="90" t="str">
        <f>IFERROR(INDEX('GASB 54'!$A$8:$D$1794,'GASB 54'!$Q35,COLUMNS($A$14:D41)),"")</f>
        <v/>
      </c>
      <c r="E41" s="42"/>
      <c r="F41" s="42"/>
      <c r="G41" s="42"/>
      <c r="H41" s="42"/>
      <c r="I41" s="152"/>
      <c r="J41" s="43"/>
      <c r="K41" s="145" t="str">
        <f t="shared" si="1"/>
        <v/>
      </c>
      <c r="L41" s="145" t="str">
        <f t="shared" si="2"/>
        <v/>
      </c>
      <c r="M41" s="145" t="str">
        <f t="shared" si="3"/>
        <v/>
      </c>
      <c r="P41" s="44" t="str">
        <f t="shared" si="0"/>
        <v/>
      </c>
      <c r="Q41" s="44">
        <f>COUNTIF($P$14:$P41,"x")</f>
        <v>1</v>
      </c>
    </row>
    <row r="42" spans="1:17" ht="28.5" customHeight="1" x14ac:dyDescent="0.25">
      <c r="A42" s="90" t="str">
        <f>IFERROR(INDEX('GASB 54'!$A$8:$D$1794,'GASB 54'!$Q36,COLUMNS($A$14:A42)),"")</f>
        <v/>
      </c>
      <c r="B42" s="90" t="str">
        <f>IFERROR(INDEX('GASB 54'!$A$8:$D$1794,'GASB 54'!$Q36,COLUMNS($A$14:B42)),"")</f>
        <v/>
      </c>
      <c r="C42" s="148" t="str">
        <f>IFERROR(INDEX('GASB 54'!$A$8:$D$1794,'GASB 54'!$Q36,COLUMNS($A$14:C42)),"")</f>
        <v/>
      </c>
      <c r="D42" s="90" t="str">
        <f>IFERROR(INDEX('GASB 54'!$A$8:$D$1794,'GASB 54'!$Q36,COLUMNS($A$14:D42)),"")</f>
        <v/>
      </c>
      <c r="E42" s="42"/>
      <c r="F42" s="42"/>
      <c r="G42" s="42"/>
      <c r="H42" s="42"/>
      <c r="I42" s="152"/>
      <c r="J42" s="43"/>
      <c r="K42" s="145" t="str">
        <f t="shared" si="1"/>
        <v/>
      </c>
      <c r="L42" s="145" t="str">
        <f t="shared" si="2"/>
        <v/>
      </c>
      <c r="M42" s="145" t="str">
        <f t="shared" si="3"/>
        <v/>
      </c>
      <c r="P42" s="44" t="str">
        <f t="shared" si="0"/>
        <v/>
      </c>
      <c r="Q42" s="44">
        <f>COUNTIF($P$14:$P42,"x")</f>
        <v>1</v>
      </c>
    </row>
    <row r="43" spans="1:17" ht="28.5" customHeight="1" x14ac:dyDescent="0.25">
      <c r="A43" s="90" t="str">
        <f>IFERROR(INDEX('GASB 54'!$A$8:$D$1794,'GASB 54'!$Q37,COLUMNS($A$14:A43)),"")</f>
        <v/>
      </c>
      <c r="B43" s="90" t="str">
        <f>IFERROR(INDEX('GASB 54'!$A$8:$D$1794,'GASB 54'!$Q37,COLUMNS($A$14:B43)),"")</f>
        <v/>
      </c>
      <c r="C43" s="148" t="str">
        <f>IFERROR(INDEX('GASB 54'!$A$8:$D$1794,'GASB 54'!$Q37,COLUMNS($A$14:C43)),"")</f>
        <v/>
      </c>
      <c r="D43" s="90" t="str">
        <f>IFERROR(INDEX('GASB 54'!$A$8:$D$1794,'GASB 54'!$Q37,COLUMNS($A$14:D43)),"")</f>
        <v/>
      </c>
      <c r="E43" s="42"/>
      <c r="F43" s="42"/>
      <c r="G43" s="42"/>
      <c r="H43" s="42"/>
      <c r="I43" s="152"/>
      <c r="J43" s="43"/>
      <c r="K43" s="145" t="str">
        <f t="shared" si="1"/>
        <v/>
      </c>
      <c r="L43" s="145" t="str">
        <f t="shared" si="2"/>
        <v/>
      </c>
      <c r="M43" s="145" t="str">
        <f t="shared" si="3"/>
        <v/>
      </c>
      <c r="P43" s="44" t="str">
        <f t="shared" si="0"/>
        <v/>
      </c>
      <c r="Q43" s="44">
        <f>COUNTIF($P$14:$P43,"x")</f>
        <v>1</v>
      </c>
    </row>
    <row r="44" spans="1:17" ht="28.5" customHeight="1" x14ac:dyDescent="0.25">
      <c r="A44" s="90" t="str">
        <f>IFERROR(INDEX('GASB 54'!$A$8:$D$1794,'GASB 54'!$Q38,COLUMNS($A$14:A44)),"")</f>
        <v/>
      </c>
      <c r="B44" s="90" t="str">
        <f>IFERROR(INDEX('GASB 54'!$A$8:$D$1794,'GASB 54'!$Q38,COLUMNS($A$14:B44)),"")</f>
        <v/>
      </c>
      <c r="C44" s="148" t="str">
        <f>IFERROR(INDEX('GASB 54'!$A$8:$D$1794,'GASB 54'!$Q38,COLUMNS($A$14:C44)),"")</f>
        <v/>
      </c>
      <c r="D44" s="90" t="str">
        <f>IFERROR(INDEX('GASB 54'!$A$8:$D$1794,'GASB 54'!$Q38,COLUMNS($A$14:D44)),"")</f>
        <v/>
      </c>
      <c r="E44" s="42"/>
      <c r="F44" s="42"/>
      <c r="G44" s="42"/>
      <c r="H44" s="42"/>
      <c r="I44" s="152"/>
      <c r="J44" s="43"/>
      <c r="K44" s="145" t="str">
        <f t="shared" si="1"/>
        <v/>
      </c>
      <c r="L44" s="145" t="str">
        <f t="shared" si="2"/>
        <v/>
      </c>
      <c r="M44" s="145" t="str">
        <f t="shared" si="3"/>
        <v/>
      </c>
      <c r="P44" s="44" t="str">
        <f t="shared" si="0"/>
        <v/>
      </c>
      <c r="Q44" s="44">
        <f>COUNTIF($P$14:$P44,"x")</f>
        <v>1</v>
      </c>
    </row>
    <row r="45" spans="1:17" ht="28.5" customHeight="1" x14ac:dyDescent="0.25">
      <c r="A45" s="90" t="str">
        <f>IFERROR(INDEX('GASB 54'!$A$8:$D$1794,'GASB 54'!$Q39,COLUMNS($A$14:A45)),"")</f>
        <v/>
      </c>
      <c r="B45" s="90" t="str">
        <f>IFERROR(INDEX('GASB 54'!$A$7:$D$1794,'GASB 54'!$Q39,COLUMNS($A$14:B45)),"")</f>
        <v/>
      </c>
      <c r="C45" s="148" t="str">
        <f>IFERROR(INDEX('GASB 54'!$A$7:$D$1794,'GASB 54'!$Q39,COLUMNS($A$14:C45)),"")</f>
        <v/>
      </c>
      <c r="D45" s="90" t="str">
        <f>IFERROR(INDEX('GASB 54'!$A$7:$D$1794,'GASB 54'!$Q39,COLUMNS($A$14:D45)),"")</f>
        <v/>
      </c>
      <c r="E45" s="42"/>
      <c r="F45" s="42"/>
      <c r="G45" s="42"/>
      <c r="H45" s="42"/>
      <c r="I45" s="152"/>
      <c r="J45" s="43"/>
      <c r="K45" s="145" t="str">
        <f t="shared" si="1"/>
        <v/>
      </c>
      <c r="L45" s="145" t="str">
        <f t="shared" si="2"/>
        <v/>
      </c>
      <c r="M45" s="145" t="str">
        <f t="shared" si="3"/>
        <v/>
      </c>
      <c r="P45" s="44" t="str">
        <f t="shared" si="0"/>
        <v/>
      </c>
      <c r="Q45" s="44">
        <f>COUNTIF($P$14:$P45,"x")</f>
        <v>1</v>
      </c>
    </row>
    <row r="46" spans="1:17" ht="28.5" customHeight="1" x14ac:dyDescent="0.25">
      <c r="A46" s="90" t="str">
        <f>IFERROR(INDEX('GASB 54'!$A$8:$D$1794,'GASB 54'!$Q40,COLUMNS($A$14:A46)),"")</f>
        <v/>
      </c>
      <c r="B46" s="90" t="str">
        <f>IFERROR(INDEX('GASB 54'!$A$7:$D$1794,'GASB 54'!$Q40,COLUMNS($A$14:B46)),"")</f>
        <v/>
      </c>
      <c r="C46" s="148" t="str">
        <f>IFERROR(INDEX('GASB 54'!$A$7:$D$1794,'GASB 54'!$Q40,COLUMNS($A$14:C46)),"")</f>
        <v/>
      </c>
      <c r="D46" s="90" t="str">
        <f>IFERROR(INDEX('GASB 54'!$A$7:$D$1794,'GASB 54'!$Q40,COLUMNS($A$14:D46)),"")</f>
        <v/>
      </c>
      <c r="E46" s="42"/>
      <c r="F46" s="42"/>
      <c r="G46" s="42"/>
      <c r="H46" s="42"/>
      <c r="I46" s="152"/>
      <c r="J46" s="43"/>
      <c r="K46" s="145" t="str">
        <f t="shared" si="1"/>
        <v/>
      </c>
      <c r="L46" s="145" t="str">
        <f t="shared" si="2"/>
        <v/>
      </c>
      <c r="M46" s="145" t="str">
        <f t="shared" si="3"/>
        <v/>
      </c>
      <c r="P46" s="44" t="str">
        <f t="shared" si="0"/>
        <v/>
      </c>
      <c r="Q46" s="44">
        <f>COUNTIF($P$14:$P46,"x")</f>
        <v>1</v>
      </c>
    </row>
    <row r="47" spans="1:17" ht="28.5" customHeight="1" x14ac:dyDescent="0.25">
      <c r="A47" s="90" t="str">
        <f>IFERROR(INDEX('GASB 54'!$A$8:$D$1794,'GASB 54'!$Q41,COLUMNS($A$14:A47)),"")</f>
        <v/>
      </c>
      <c r="B47" s="90" t="str">
        <f>IFERROR(INDEX('GASB 54'!$A$7:$D$1794,'GASB 54'!$Q41,COLUMNS($A$14:B47)),"")</f>
        <v/>
      </c>
      <c r="C47" s="148" t="str">
        <f>IFERROR(INDEX('GASB 54'!$A$7:$D$1794,'GASB 54'!$Q41,COLUMNS($A$14:C47)),"")</f>
        <v/>
      </c>
      <c r="D47" s="90" t="str">
        <f>IFERROR(INDEX('GASB 54'!$A$7:$D$1794,'GASB 54'!$Q41,COLUMNS($A$14:D47)),"")</f>
        <v/>
      </c>
      <c r="E47" s="42"/>
      <c r="F47" s="42"/>
      <c r="G47" s="42"/>
      <c r="H47" s="42"/>
      <c r="I47" s="152"/>
      <c r="J47" s="43"/>
      <c r="K47" s="145" t="str">
        <f t="shared" si="1"/>
        <v/>
      </c>
      <c r="L47" s="145" t="str">
        <f t="shared" si="2"/>
        <v/>
      </c>
      <c r="M47" s="145" t="str">
        <f t="shared" si="3"/>
        <v/>
      </c>
      <c r="P47" s="44" t="str">
        <f t="shared" si="0"/>
        <v/>
      </c>
      <c r="Q47" s="44">
        <f>COUNTIF($P$14:$P47,"x")</f>
        <v>1</v>
      </c>
    </row>
    <row r="48" spans="1:17" ht="28.5" customHeight="1" x14ac:dyDescent="0.25">
      <c r="A48" s="90" t="str">
        <f>IFERROR(INDEX('GASB 54'!$A$8:$D$1794,'GASB 54'!$Q42,COLUMNS($A$14:A48)),"")</f>
        <v/>
      </c>
      <c r="B48" s="90" t="str">
        <f>IFERROR(INDEX('GASB 54'!$A$7:$D$1794,'GASB 54'!$Q42,COLUMNS($A$14:B48)),"")</f>
        <v/>
      </c>
      <c r="C48" s="148" t="str">
        <f>IFERROR(INDEX('GASB 54'!$A$7:$D$1794,'GASB 54'!$Q42,COLUMNS($A$14:C48)),"")</f>
        <v/>
      </c>
      <c r="D48" s="90" t="str">
        <f>IFERROR(INDEX('GASB 54'!$A$7:$D$1794,'GASB 54'!$Q42,COLUMNS($A$14:D48)),"")</f>
        <v/>
      </c>
      <c r="E48" s="42"/>
      <c r="F48" s="42"/>
      <c r="G48" s="42"/>
      <c r="H48" s="42"/>
      <c r="I48" s="152"/>
      <c r="J48" s="43"/>
      <c r="K48" s="145" t="str">
        <f t="shared" si="1"/>
        <v/>
      </c>
      <c r="L48" s="145" t="str">
        <f t="shared" si="2"/>
        <v/>
      </c>
      <c r="M48" s="145" t="str">
        <f t="shared" si="3"/>
        <v/>
      </c>
      <c r="P48" s="44" t="str">
        <f t="shared" si="0"/>
        <v/>
      </c>
      <c r="Q48" s="44">
        <f>COUNTIF($P$14:$P48,"x")</f>
        <v>1</v>
      </c>
    </row>
    <row r="49" spans="1:17" ht="28.5" customHeight="1" x14ac:dyDescent="0.25">
      <c r="A49" s="90" t="str">
        <f>IFERROR(INDEX('GASB 54'!$A$8:$D$1794,'GASB 54'!$Q43,COLUMNS($A$14:A49)),"")</f>
        <v/>
      </c>
      <c r="B49" s="90" t="str">
        <f>IFERROR(INDEX('GASB 54'!$A$7:$D$1794,'GASB 54'!$Q43,COLUMNS($A$14:B49)),"")</f>
        <v/>
      </c>
      <c r="C49" s="148" t="str">
        <f>IFERROR(INDEX('GASB 54'!$A$7:$D$1794,'GASB 54'!$Q43,COLUMNS($A$14:C49)),"")</f>
        <v/>
      </c>
      <c r="D49" s="90" t="str">
        <f>IFERROR(INDEX('GASB 54'!$A$7:$D$1794,'GASB 54'!$Q43,COLUMNS($A$14:D49)),"")</f>
        <v/>
      </c>
      <c r="E49" s="42"/>
      <c r="F49" s="42"/>
      <c r="G49" s="42"/>
      <c r="H49" s="42"/>
      <c r="I49" s="152"/>
      <c r="J49" s="43"/>
      <c r="K49" s="145" t="str">
        <f t="shared" si="1"/>
        <v/>
      </c>
      <c r="L49" s="145" t="str">
        <f t="shared" si="2"/>
        <v/>
      </c>
      <c r="M49" s="145" t="str">
        <f t="shared" si="3"/>
        <v/>
      </c>
      <c r="P49" s="44" t="str">
        <f t="shared" si="0"/>
        <v/>
      </c>
      <c r="Q49" s="44">
        <f>COUNTIF($P$14:$P49,"x")</f>
        <v>1</v>
      </c>
    </row>
    <row r="50" spans="1:17" ht="28.5" customHeight="1" x14ac:dyDescent="0.25">
      <c r="A50" s="90" t="str">
        <f>IFERROR(INDEX('GASB 54'!$A$8:$D$1794,'GASB 54'!$Q44,COLUMNS($A$14:A50)),"")</f>
        <v/>
      </c>
      <c r="B50" s="90" t="str">
        <f>IFERROR(INDEX('GASB 54'!$A$7:$D$1794,'GASB 54'!$Q44,COLUMNS($A$14:B50)),"")</f>
        <v/>
      </c>
      <c r="C50" s="148" t="str">
        <f>IFERROR(INDEX('GASB 54'!$A$7:$D$1794,'GASB 54'!$Q44,COLUMNS($A$14:C50)),"")</f>
        <v/>
      </c>
      <c r="D50" s="90" t="str">
        <f>IFERROR(INDEX('GASB 54'!$A$7:$D$1794,'GASB 54'!$Q44,COLUMNS($A$14:D50)),"")</f>
        <v/>
      </c>
      <c r="E50" s="42"/>
      <c r="F50" s="42"/>
      <c r="G50" s="42"/>
      <c r="H50" s="42"/>
      <c r="I50" s="152"/>
      <c r="J50" s="43"/>
      <c r="K50" s="145" t="str">
        <f t="shared" si="1"/>
        <v/>
      </c>
      <c r="L50" s="145" t="str">
        <f t="shared" si="2"/>
        <v/>
      </c>
      <c r="M50" s="145" t="str">
        <f t="shared" si="3"/>
        <v/>
      </c>
      <c r="P50" s="44" t="str">
        <f t="shared" si="0"/>
        <v/>
      </c>
      <c r="Q50" s="44">
        <f>COUNTIF($P$14:$P50,"x")</f>
        <v>1</v>
      </c>
    </row>
    <row r="51" spans="1:17" ht="28.5" customHeight="1" x14ac:dyDescent="0.25">
      <c r="A51" s="90" t="str">
        <f>IFERROR(INDEX('GASB 54'!$A$8:$D$1794,'GASB 54'!$Q45,COLUMNS($A$14:A51)),"")</f>
        <v/>
      </c>
      <c r="B51" s="90" t="str">
        <f>IFERROR(INDEX('GASB 54'!$A$7:$D$1794,'GASB 54'!$Q45,COLUMNS($A$14:B51)),"")</f>
        <v/>
      </c>
      <c r="C51" s="148" t="str">
        <f>IFERROR(INDEX('GASB 54'!$A$7:$D$1794,'GASB 54'!$Q45,COLUMNS($A$14:C51)),"")</f>
        <v/>
      </c>
      <c r="D51" s="90" t="str">
        <f>IFERROR(INDEX('GASB 54'!$A$7:$D$1794,'GASB 54'!$Q45,COLUMNS($A$14:D51)),"")</f>
        <v/>
      </c>
      <c r="E51" s="42"/>
      <c r="F51" s="42"/>
      <c r="G51" s="42"/>
      <c r="H51" s="42"/>
      <c r="I51" s="152"/>
      <c r="J51" s="43"/>
      <c r="K51" s="145" t="str">
        <f t="shared" si="1"/>
        <v/>
      </c>
      <c r="L51" s="145" t="str">
        <f t="shared" si="2"/>
        <v/>
      </c>
      <c r="M51" s="145" t="str">
        <f t="shared" si="3"/>
        <v/>
      </c>
      <c r="P51" s="44" t="str">
        <f t="shared" si="0"/>
        <v/>
      </c>
      <c r="Q51" s="44">
        <f>COUNTIF($P$14:$P51,"x")</f>
        <v>1</v>
      </c>
    </row>
    <row r="52" spans="1:17" ht="28.5" customHeight="1" x14ac:dyDescent="0.25">
      <c r="A52" s="90" t="str">
        <f>IFERROR(INDEX('GASB 54'!$A$8:$D$1794,'GASB 54'!$Q46,COLUMNS($A$14:A52)),"")</f>
        <v/>
      </c>
      <c r="B52" s="90" t="str">
        <f>IFERROR(INDEX('GASB 54'!$A$7:$D$1794,'GASB 54'!$Q46,COLUMNS($A$14:B52)),"")</f>
        <v/>
      </c>
      <c r="C52" s="148" t="str">
        <f>IFERROR(INDEX('GASB 54'!$A$7:$D$1794,'GASB 54'!$Q46,COLUMNS($A$14:C52)),"")</f>
        <v/>
      </c>
      <c r="D52" s="90" t="str">
        <f>IFERROR(INDEX('GASB 54'!$A$7:$D$1794,'GASB 54'!$Q46,COLUMNS($A$14:D52)),"")</f>
        <v/>
      </c>
      <c r="E52" s="42"/>
      <c r="F52" s="42"/>
      <c r="G52" s="42"/>
      <c r="H52" s="42"/>
      <c r="I52" s="152"/>
      <c r="J52" s="43"/>
      <c r="K52" s="145" t="str">
        <f t="shared" si="1"/>
        <v/>
      </c>
      <c r="L52" s="145" t="str">
        <f t="shared" si="2"/>
        <v/>
      </c>
      <c r="M52" s="145" t="str">
        <f t="shared" si="3"/>
        <v/>
      </c>
      <c r="P52" s="44" t="str">
        <f t="shared" si="0"/>
        <v/>
      </c>
      <c r="Q52" s="44">
        <f>COUNTIF($P$14:$P52,"x")</f>
        <v>1</v>
      </c>
    </row>
    <row r="53" spans="1:17" ht="28.5" customHeight="1" x14ac:dyDescent="0.25">
      <c r="A53" s="90" t="str">
        <f>IFERROR(INDEX('GASB 54'!$A$8:$D$1794,'GASB 54'!$Q47,COLUMNS($A$14:A53)),"")</f>
        <v/>
      </c>
      <c r="B53" s="90" t="str">
        <f>IFERROR(INDEX('GASB 54'!$A$7:$D$1794,'GASB 54'!$Q47,COLUMNS($A$14:B53)),"")</f>
        <v/>
      </c>
      <c r="C53" s="148" t="str">
        <f>IFERROR(INDEX('GASB 54'!$A$7:$D$1794,'GASB 54'!$Q47,COLUMNS($A$14:C53)),"")</f>
        <v/>
      </c>
      <c r="D53" s="90" t="str">
        <f>IFERROR(INDEX('GASB 54'!$A$7:$D$1794,'GASB 54'!$Q47,COLUMNS($A$14:D53)),"")</f>
        <v/>
      </c>
      <c r="E53" s="42"/>
      <c r="F53" s="42"/>
      <c r="G53" s="42"/>
      <c r="H53" s="42"/>
      <c r="I53" s="152"/>
      <c r="J53" s="43"/>
      <c r="K53" s="145" t="str">
        <f t="shared" si="1"/>
        <v/>
      </c>
      <c r="L53" s="145" t="str">
        <f t="shared" si="2"/>
        <v/>
      </c>
      <c r="M53" s="145" t="str">
        <f t="shared" si="3"/>
        <v/>
      </c>
      <c r="P53" s="44" t="str">
        <f t="shared" si="0"/>
        <v/>
      </c>
      <c r="Q53" s="44">
        <f>COUNTIF($P$14:$P53,"x")</f>
        <v>1</v>
      </c>
    </row>
    <row r="54" spans="1:17" ht="28.5" customHeight="1" x14ac:dyDescent="0.25">
      <c r="A54" s="90" t="str">
        <f>IFERROR(INDEX('GASB 54'!$A$8:$D$1794,'GASB 54'!$Q48,COLUMNS($A$14:A54)),"")</f>
        <v/>
      </c>
      <c r="B54" s="90" t="str">
        <f>IFERROR(INDEX('GASB 54'!$A$7:$D$1794,'GASB 54'!$Q48,COLUMNS($A$14:B54)),"")</f>
        <v/>
      </c>
      <c r="C54" s="148" t="str">
        <f>IFERROR(INDEX('GASB 54'!$A$7:$D$1794,'GASB 54'!$Q48,COLUMNS($A$14:C54)),"")</f>
        <v/>
      </c>
      <c r="D54" s="90" t="str">
        <f>IFERROR(INDEX('GASB 54'!$A$7:$D$1794,'GASB 54'!$Q48,COLUMNS($A$14:D54)),"")</f>
        <v/>
      </c>
      <c r="E54" s="42"/>
      <c r="F54" s="42"/>
      <c r="G54" s="42"/>
      <c r="H54" s="42"/>
      <c r="I54" s="152"/>
      <c r="J54" s="43"/>
      <c r="K54" s="145" t="str">
        <f t="shared" si="1"/>
        <v/>
      </c>
      <c r="L54" s="145" t="str">
        <f t="shared" si="2"/>
        <v/>
      </c>
      <c r="M54" s="145" t="str">
        <f t="shared" si="3"/>
        <v/>
      </c>
      <c r="P54" s="44" t="str">
        <f t="shared" si="0"/>
        <v/>
      </c>
      <c r="Q54" s="44">
        <f>COUNTIF($P$14:$P54,"x")</f>
        <v>1</v>
      </c>
    </row>
    <row r="55" spans="1:17" ht="28.5" customHeight="1" x14ac:dyDescent="0.25">
      <c r="A55" s="90" t="str">
        <f>IFERROR(INDEX('GASB 54'!$A$8:$D$1794,'GASB 54'!$Q49,COLUMNS($A$14:A55)),"")</f>
        <v/>
      </c>
      <c r="B55" s="90" t="str">
        <f>IFERROR(INDEX('GASB 54'!$A$7:$D$1794,'GASB 54'!$Q49,COLUMNS($A$14:B55)),"")</f>
        <v/>
      </c>
      <c r="C55" s="148" t="str">
        <f>IFERROR(INDEX('GASB 54'!$A$7:$D$1794,'GASB 54'!$Q49,COLUMNS($A$14:C55)),"")</f>
        <v/>
      </c>
      <c r="D55" s="90" t="str">
        <f>IFERROR(INDEX('GASB 54'!$A$7:$D$1794,'GASB 54'!$Q49,COLUMNS($A$14:D55)),"")</f>
        <v/>
      </c>
      <c r="E55" s="42"/>
      <c r="F55" s="42"/>
      <c r="G55" s="42"/>
      <c r="H55" s="42"/>
      <c r="I55" s="152"/>
      <c r="J55" s="43"/>
      <c r="K55" s="145" t="str">
        <f t="shared" si="1"/>
        <v/>
      </c>
      <c r="L55" s="145" t="str">
        <f t="shared" si="2"/>
        <v/>
      </c>
      <c r="M55" s="145" t="str">
        <f t="shared" si="3"/>
        <v/>
      </c>
      <c r="P55" s="44" t="str">
        <f t="shared" si="0"/>
        <v/>
      </c>
      <c r="Q55" s="44">
        <f>COUNTIF($P$14:$P55,"x")</f>
        <v>1</v>
      </c>
    </row>
    <row r="56" spans="1:17" ht="28.5" customHeight="1" x14ac:dyDescent="0.25">
      <c r="A56" s="90" t="str">
        <f>IFERROR(INDEX('GASB 54'!$A$8:$D$1794,'GASB 54'!$Q50,COLUMNS($A$14:A56)),"")</f>
        <v/>
      </c>
      <c r="B56" s="90" t="str">
        <f>IFERROR(INDEX('GASB 54'!$A$7:$D$1794,'GASB 54'!$Q50,COLUMNS($A$14:B56)),"")</f>
        <v/>
      </c>
      <c r="C56" s="148" t="str">
        <f>IFERROR(INDEX('GASB 54'!$A$7:$D$1794,'GASB 54'!$Q50,COLUMNS($A$14:C56)),"")</f>
        <v/>
      </c>
      <c r="D56" s="90" t="str">
        <f>IFERROR(INDEX('GASB 54'!$A$7:$D$1794,'GASB 54'!$Q50,COLUMNS($A$14:D56)),"")</f>
        <v/>
      </c>
      <c r="E56" s="42"/>
      <c r="F56" s="42"/>
      <c r="G56" s="42"/>
      <c r="H56" s="42"/>
      <c r="I56" s="152"/>
      <c r="J56" s="43"/>
      <c r="K56" s="145" t="str">
        <f t="shared" si="1"/>
        <v/>
      </c>
      <c r="L56" s="145" t="str">
        <f t="shared" si="2"/>
        <v/>
      </c>
      <c r="M56" s="145" t="str">
        <f t="shared" si="3"/>
        <v/>
      </c>
      <c r="P56" s="44" t="str">
        <f t="shared" si="0"/>
        <v/>
      </c>
      <c r="Q56" s="44">
        <f>COUNTIF($P$14:$P56,"x")</f>
        <v>1</v>
      </c>
    </row>
    <row r="57" spans="1:17" ht="28.5" customHeight="1" x14ac:dyDescent="0.25">
      <c r="A57" s="90" t="str">
        <f>IFERROR(INDEX('GASB 54'!$A$8:$D$1794,'GASB 54'!$Q51,COLUMNS($A$14:A57)),"")</f>
        <v/>
      </c>
      <c r="B57" s="90" t="str">
        <f>IFERROR(INDEX('GASB 54'!$A$7:$D$1794,'GASB 54'!$Q51,COLUMNS($A$14:B57)),"")</f>
        <v/>
      </c>
      <c r="C57" s="148" t="str">
        <f>IFERROR(INDEX('GASB 54'!$A$7:$D$1794,'GASB 54'!$Q51,COLUMNS($A$14:C57)),"")</f>
        <v/>
      </c>
      <c r="D57" s="90" t="str">
        <f>IFERROR(INDEX('GASB 54'!$A$7:$D$1794,'GASB 54'!$Q51,COLUMNS($A$14:D57)),"")</f>
        <v/>
      </c>
      <c r="E57" s="42"/>
      <c r="F57" s="42"/>
      <c r="G57" s="42"/>
      <c r="H57" s="42"/>
      <c r="I57" s="152"/>
      <c r="J57" s="43"/>
      <c r="K57" s="145" t="str">
        <f t="shared" si="1"/>
        <v/>
      </c>
      <c r="L57" s="145" t="str">
        <f t="shared" si="2"/>
        <v/>
      </c>
      <c r="M57" s="145" t="str">
        <f t="shared" si="3"/>
        <v/>
      </c>
      <c r="P57" s="44" t="str">
        <f t="shared" si="0"/>
        <v/>
      </c>
      <c r="Q57" s="44">
        <f>COUNTIF($P$14:$P57,"x")</f>
        <v>1</v>
      </c>
    </row>
    <row r="58" spans="1:17" ht="28.5" customHeight="1" x14ac:dyDescent="0.25">
      <c r="A58" s="90" t="str">
        <f>IFERROR(INDEX('GASB 54'!$A$8:$D$1794,'GASB 54'!$Q52,COLUMNS($A$14:A58)),"")</f>
        <v/>
      </c>
      <c r="B58" s="90" t="str">
        <f>IFERROR(INDEX('GASB 54'!$A$7:$D$1794,'GASB 54'!$Q52,COLUMNS($A$14:B58)),"")</f>
        <v/>
      </c>
      <c r="C58" s="148" t="str">
        <f>IFERROR(INDEX('GASB 54'!$A$7:$D$1794,'GASB 54'!$Q52,COLUMNS($A$14:C58)),"")</f>
        <v/>
      </c>
      <c r="D58" s="90" t="str">
        <f>IFERROR(INDEX('GASB 54'!$A$7:$D$1794,'GASB 54'!$Q52,COLUMNS($A$14:D58)),"")</f>
        <v/>
      </c>
      <c r="E58" s="42"/>
      <c r="F58" s="42"/>
      <c r="G58" s="42"/>
      <c r="H58" s="42"/>
      <c r="I58" s="152"/>
      <c r="J58" s="43"/>
      <c r="K58" s="145" t="str">
        <f t="shared" si="1"/>
        <v/>
      </c>
      <c r="L58" s="145" t="str">
        <f t="shared" si="2"/>
        <v/>
      </c>
      <c r="M58" s="145" t="str">
        <f t="shared" si="3"/>
        <v/>
      </c>
      <c r="P58" s="44" t="str">
        <f t="shared" si="0"/>
        <v/>
      </c>
      <c r="Q58" s="44">
        <f>COUNTIF($P$14:$P58,"x")</f>
        <v>1</v>
      </c>
    </row>
    <row r="59" spans="1:17" ht="28.5" customHeight="1" x14ac:dyDescent="0.25">
      <c r="A59" s="90" t="str">
        <f>IFERROR(INDEX('GASB 54'!$A$8:$D$1794,'GASB 54'!$Q53,COLUMNS($A$14:A59)),"")</f>
        <v/>
      </c>
      <c r="B59" s="90" t="str">
        <f>IFERROR(INDEX('GASB 54'!$A$7:$D$1794,'GASB 54'!$Q53,COLUMNS($A$14:B59)),"")</f>
        <v/>
      </c>
      <c r="C59" s="148" t="str">
        <f>IFERROR(INDEX('GASB 54'!$A$7:$D$1794,'GASB 54'!$Q53,COLUMNS($A$14:C59)),"")</f>
        <v/>
      </c>
      <c r="D59" s="90" t="str">
        <f>IFERROR(INDEX('GASB 54'!$A$7:$D$1794,'GASB 54'!$Q53,COLUMNS($A$14:D59)),"")</f>
        <v/>
      </c>
      <c r="E59" s="42"/>
      <c r="F59" s="42"/>
      <c r="G59" s="42"/>
      <c r="H59" s="42"/>
      <c r="I59" s="152"/>
      <c r="J59" s="43"/>
      <c r="K59" s="145" t="str">
        <f t="shared" si="1"/>
        <v/>
      </c>
      <c r="L59" s="145" t="str">
        <f t="shared" si="2"/>
        <v/>
      </c>
      <c r="M59" s="145" t="str">
        <f t="shared" si="3"/>
        <v/>
      </c>
      <c r="P59" s="44" t="str">
        <f t="shared" si="0"/>
        <v/>
      </c>
      <c r="Q59" s="44">
        <f>COUNTIF($P$14:$P59,"x")</f>
        <v>1</v>
      </c>
    </row>
    <row r="60" spans="1:17" ht="28.5" customHeight="1" x14ac:dyDescent="0.25">
      <c r="A60" s="90" t="str">
        <f>IFERROR(INDEX('GASB 54'!$A$8:$D$1794,'GASB 54'!$Q54,COLUMNS($A$14:A60)),"")</f>
        <v/>
      </c>
      <c r="B60" s="90" t="str">
        <f>IFERROR(INDEX('GASB 54'!$A$7:$D$1794,'GASB 54'!$Q54,COLUMNS($A$14:B60)),"")</f>
        <v/>
      </c>
      <c r="C60" s="148" t="str">
        <f>IFERROR(INDEX('GASB 54'!$A$7:$D$1794,'GASB 54'!$Q54,COLUMNS($A$14:C60)),"")</f>
        <v/>
      </c>
      <c r="D60" s="90" t="str">
        <f>IFERROR(INDEX('GASB 54'!$A$7:$D$1794,'GASB 54'!$Q54,COLUMNS($A$14:D60)),"")</f>
        <v/>
      </c>
      <c r="E60" s="42"/>
      <c r="F60" s="42"/>
      <c r="G60" s="42"/>
      <c r="H60" s="42"/>
      <c r="I60" s="152"/>
      <c r="J60" s="43"/>
      <c r="K60" s="145" t="str">
        <f t="shared" si="1"/>
        <v/>
      </c>
      <c r="L60" s="145" t="str">
        <f t="shared" si="2"/>
        <v/>
      </c>
      <c r="M60" s="145" t="str">
        <f t="shared" si="3"/>
        <v/>
      </c>
      <c r="P60" s="44" t="str">
        <f t="shared" si="0"/>
        <v/>
      </c>
      <c r="Q60" s="44">
        <f>COUNTIF($P$14:$P60,"x")</f>
        <v>1</v>
      </c>
    </row>
    <row r="61" spans="1:17" ht="28.5" customHeight="1" x14ac:dyDescent="0.25">
      <c r="A61" s="90" t="str">
        <f>IFERROR(INDEX('GASB 54'!$A$8:$D$1794,'GASB 54'!$Q55,COLUMNS($A$14:A61)),"")</f>
        <v/>
      </c>
      <c r="B61" s="90" t="str">
        <f>IFERROR(INDEX('GASB 54'!$A$7:$D$1794,'GASB 54'!$Q55,COLUMNS($A$14:B61)),"")</f>
        <v/>
      </c>
      <c r="C61" s="148" t="str">
        <f>IFERROR(INDEX('GASB 54'!$A$7:$D$1794,'GASB 54'!$Q55,COLUMNS($A$14:C61)),"")</f>
        <v/>
      </c>
      <c r="D61" s="90" t="str">
        <f>IFERROR(INDEX('GASB 54'!$A$7:$D$1794,'GASB 54'!$Q55,COLUMNS($A$14:D61)),"")</f>
        <v/>
      </c>
      <c r="E61" s="42"/>
      <c r="F61" s="42"/>
      <c r="G61" s="42"/>
      <c r="H61" s="42"/>
      <c r="I61" s="152"/>
      <c r="J61" s="43"/>
      <c r="K61" s="145" t="str">
        <f t="shared" si="1"/>
        <v/>
      </c>
      <c r="L61" s="145" t="str">
        <f t="shared" si="2"/>
        <v/>
      </c>
      <c r="M61" s="145" t="str">
        <f t="shared" si="3"/>
        <v/>
      </c>
      <c r="P61" s="44" t="str">
        <f t="shared" si="0"/>
        <v/>
      </c>
      <c r="Q61" s="44">
        <f>COUNTIF($P$14:$P61,"x")</f>
        <v>1</v>
      </c>
    </row>
    <row r="62" spans="1:17" ht="28.5" customHeight="1" x14ac:dyDescent="0.25">
      <c r="A62" s="90" t="str">
        <f>IFERROR(INDEX('GASB 54'!$A$8:$D$1794,'GASB 54'!$Q56,COLUMNS($A$14:A62)),"")</f>
        <v/>
      </c>
      <c r="B62" s="90" t="str">
        <f>IFERROR(INDEX('GASB 54'!$A$7:$D$1794,'GASB 54'!$Q56,COLUMNS($A$14:B62)),"")</f>
        <v/>
      </c>
      <c r="C62" s="148" t="str">
        <f>IFERROR(INDEX('GASB 54'!$A$7:$D$1794,'GASB 54'!$Q56,COLUMNS($A$14:C62)),"")</f>
        <v/>
      </c>
      <c r="D62" s="90" t="str">
        <f>IFERROR(INDEX('GASB 54'!$A$7:$D$1794,'GASB 54'!$Q56,COLUMNS($A$14:D62)),"")</f>
        <v/>
      </c>
      <c r="E62" s="42"/>
      <c r="F62" s="42"/>
      <c r="G62" s="42"/>
      <c r="H62" s="42"/>
      <c r="I62" s="152"/>
      <c r="J62" s="43"/>
      <c r="K62" s="145" t="str">
        <f t="shared" si="1"/>
        <v/>
      </c>
      <c r="L62" s="145" t="str">
        <f t="shared" si="2"/>
        <v/>
      </c>
      <c r="M62" s="145" t="str">
        <f t="shared" si="3"/>
        <v/>
      </c>
      <c r="P62" s="44" t="str">
        <f t="shared" si="0"/>
        <v/>
      </c>
      <c r="Q62" s="44">
        <f>COUNTIF($P$14:$P62,"x")</f>
        <v>1</v>
      </c>
    </row>
    <row r="63" spans="1:17" ht="28.5" customHeight="1" x14ac:dyDescent="0.25">
      <c r="A63" s="90" t="str">
        <f>IFERROR(INDEX('GASB 54'!$A$8:$D$1794,'GASB 54'!$Q57,COLUMNS($A$14:A63)),"")</f>
        <v/>
      </c>
      <c r="B63" s="90" t="str">
        <f>IFERROR(INDEX('GASB 54'!$A$7:$D$1794,'GASB 54'!$Q57,COLUMNS($A$14:B63)),"")</f>
        <v/>
      </c>
      <c r="C63" s="148" t="str">
        <f>IFERROR(INDEX('GASB 54'!$A$7:$D$1794,'GASB 54'!$Q57,COLUMNS($A$14:C63)),"")</f>
        <v/>
      </c>
      <c r="D63" s="90" t="str">
        <f>IFERROR(INDEX('GASB 54'!$A$7:$D$1794,'GASB 54'!$Q57,COLUMNS($A$14:D63)),"")</f>
        <v/>
      </c>
      <c r="E63" s="42"/>
      <c r="F63" s="42"/>
      <c r="G63" s="42"/>
      <c r="H63" s="42"/>
      <c r="I63" s="152"/>
      <c r="J63" s="43"/>
      <c r="K63" s="145" t="str">
        <f t="shared" si="1"/>
        <v/>
      </c>
      <c r="L63" s="145" t="str">
        <f t="shared" si="2"/>
        <v/>
      </c>
      <c r="M63" s="145" t="str">
        <f t="shared" si="3"/>
        <v/>
      </c>
      <c r="P63" s="44" t="str">
        <f t="shared" si="0"/>
        <v/>
      </c>
      <c r="Q63" s="44">
        <f>COUNTIF($P$14:$P63,"x")</f>
        <v>1</v>
      </c>
    </row>
    <row r="64" spans="1:17" ht="28.5" customHeight="1" x14ac:dyDescent="0.25">
      <c r="A64" s="90" t="str">
        <f>IFERROR(INDEX('GASB 54'!$A$8:$D$1794,'GASB 54'!$Q58,COLUMNS($A$14:A64)),"")</f>
        <v/>
      </c>
      <c r="B64" s="90" t="str">
        <f>IFERROR(INDEX('GASB 54'!$A$7:$D$1794,'GASB 54'!$Q58,COLUMNS($A$14:B64)),"")</f>
        <v/>
      </c>
      <c r="C64" s="148" t="str">
        <f>IFERROR(INDEX('GASB 54'!$A$7:$D$1794,'GASB 54'!$Q58,COLUMNS($A$14:C64)),"")</f>
        <v/>
      </c>
      <c r="D64" s="90" t="str">
        <f>IFERROR(INDEX('GASB 54'!$A$7:$D$1794,'GASB 54'!$Q58,COLUMNS($A$14:D64)),"")</f>
        <v/>
      </c>
      <c r="E64" s="42"/>
      <c r="F64" s="42"/>
      <c r="G64" s="42"/>
      <c r="H64" s="42"/>
      <c r="I64" s="152"/>
      <c r="J64" s="43"/>
      <c r="K64" s="145" t="str">
        <f t="shared" si="1"/>
        <v/>
      </c>
      <c r="L64" s="145" t="str">
        <f t="shared" si="2"/>
        <v/>
      </c>
      <c r="M64" s="145" t="str">
        <f t="shared" si="3"/>
        <v/>
      </c>
      <c r="P64" s="44" t="str">
        <f t="shared" si="0"/>
        <v/>
      </c>
      <c r="Q64" s="44">
        <f>COUNTIF($P$14:$P64,"x")</f>
        <v>1</v>
      </c>
    </row>
    <row r="65" spans="1:17" ht="28.5" customHeight="1" x14ac:dyDescent="0.25">
      <c r="A65" s="90" t="str">
        <f>IFERROR(INDEX('GASB 54'!$A$8:$D$1794,'GASB 54'!$Q59,COLUMNS($A$14:A65)),"")</f>
        <v/>
      </c>
      <c r="B65" s="90" t="str">
        <f>IFERROR(INDEX('GASB 54'!$A$7:$D$1794,'GASB 54'!$Q59,COLUMNS($A$14:B65)),"")</f>
        <v/>
      </c>
      <c r="C65" s="148" t="str">
        <f>IFERROR(INDEX('GASB 54'!$A$7:$D$1794,'GASB 54'!$Q59,COLUMNS($A$14:C65)),"")</f>
        <v/>
      </c>
      <c r="D65" s="90" t="str">
        <f>IFERROR(INDEX('GASB 54'!$A$7:$D$1794,'GASB 54'!$Q59,COLUMNS($A$14:D65)),"")</f>
        <v/>
      </c>
      <c r="E65" s="42"/>
      <c r="F65" s="42"/>
      <c r="G65" s="42"/>
      <c r="H65" s="42"/>
      <c r="I65" s="152"/>
      <c r="J65" s="43"/>
      <c r="K65" s="145" t="str">
        <f t="shared" si="1"/>
        <v/>
      </c>
      <c r="L65" s="145" t="str">
        <f t="shared" si="2"/>
        <v/>
      </c>
      <c r="M65" s="145" t="str">
        <f t="shared" si="3"/>
        <v/>
      </c>
      <c r="P65" s="44" t="str">
        <f t="shared" si="0"/>
        <v/>
      </c>
      <c r="Q65" s="44">
        <f>COUNTIF($P$14:$P65,"x")</f>
        <v>1</v>
      </c>
    </row>
    <row r="66" spans="1:17" ht="28.5" customHeight="1" x14ac:dyDescent="0.25">
      <c r="A66" s="90" t="str">
        <f>IFERROR(INDEX('GASB 54'!$A$8:$D$1794,'GASB 54'!$Q60,COLUMNS($A$14:A66)),"")</f>
        <v/>
      </c>
      <c r="B66" s="90" t="str">
        <f>IFERROR(INDEX('GASB 54'!$A$7:$D$1794,'GASB 54'!$Q60,COLUMNS($A$14:B66)),"")</f>
        <v/>
      </c>
      <c r="C66" s="148" t="str">
        <f>IFERROR(INDEX('GASB 54'!$A$7:$D$1794,'GASB 54'!$Q60,COLUMNS($A$14:C66)),"")</f>
        <v/>
      </c>
      <c r="D66" s="90" t="str">
        <f>IFERROR(INDEX('GASB 54'!$A$7:$D$1794,'GASB 54'!$Q60,COLUMNS($A$14:D66)),"")</f>
        <v/>
      </c>
      <c r="E66" s="42"/>
      <c r="F66" s="42"/>
      <c r="G66" s="42"/>
      <c r="H66" s="42"/>
      <c r="I66" s="152"/>
      <c r="J66" s="43"/>
      <c r="K66" s="145" t="str">
        <f t="shared" si="1"/>
        <v/>
      </c>
      <c r="L66" s="145" t="str">
        <f t="shared" si="2"/>
        <v/>
      </c>
      <c r="M66" s="145" t="str">
        <f t="shared" si="3"/>
        <v/>
      </c>
      <c r="P66" s="44" t="str">
        <f t="shared" si="0"/>
        <v/>
      </c>
      <c r="Q66" s="44">
        <f>COUNTIF($P$14:$P66,"x")</f>
        <v>1</v>
      </c>
    </row>
    <row r="67" spans="1:17" ht="28.5" customHeight="1" x14ac:dyDescent="0.25">
      <c r="A67" s="90" t="str">
        <f>IFERROR(INDEX('GASB 54'!$A$8:$D$1794,'GASB 54'!$Q61,COLUMNS($A$14:A67)),"")</f>
        <v/>
      </c>
      <c r="B67" s="90" t="str">
        <f>IFERROR(INDEX('GASB 54'!$A$7:$D$1794,'GASB 54'!$Q61,COLUMNS($A$14:B67)),"")</f>
        <v/>
      </c>
      <c r="C67" s="148" t="str">
        <f>IFERROR(INDEX('GASB 54'!$A$7:$D$1794,'GASB 54'!$Q61,COLUMNS($A$14:C67)),"")</f>
        <v/>
      </c>
      <c r="D67" s="90" t="str">
        <f>IFERROR(INDEX('GASB 54'!$A$7:$D$1794,'GASB 54'!$Q61,COLUMNS($A$14:D67)),"")</f>
        <v/>
      </c>
      <c r="E67" s="42"/>
      <c r="F67" s="42"/>
      <c r="G67" s="42"/>
      <c r="H67" s="42"/>
      <c r="I67" s="152"/>
      <c r="J67" s="43"/>
      <c r="K67" s="145" t="str">
        <f t="shared" si="1"/>
        <v/>
      </c>
      <c r="L67" s="145" t="str">
        <f t="shared" si="2"/>
        <v/>
      </c>
      <c r="M67" s="145" t="str">
        <f t="shared" si="3"/>
        <v/>
      </c>
      <c r="P67" s="44" t="str">
        <f t="shared" si="0"/>
        <v/>
      </c>
      <c r="Q67" s="44">
        <f>COUNTIF($P$14:$P67,"x")</f>
        <v>1</v>
      </c>
    </row>
    <row r="68" spans="1:17" ht="28.5" customHeight="1" x14ac:dyDescent="0.25">
      <c r="A68" s="90" t="str">
        <f>IFERROR(INDEX('GASB 54'!$A$8:$D$1794,'GASB 54'!$Q62,COLUMNS($A$14:A68)),"")</f>
        <v/>
      </c>
      <c r="B68" s="90" t="str">
        <f>IFERROR(INDEX('GASB 54'!$A$7:$D$1794,'GASB 54'!$Q62,COLUMNS($A$14:B68)),"")</f>
        <v/>
      </c>
      <c r="C68" s="148" t="str">
        <f>IFERROR(INDEX('GASB 54'!$A$7:$D$1794,'GASB 54'!$Q62,COLUMNS($A$14:C68)),"")</f>
        <v/>
      </c>
      <c r="D68" s="90" t="str">
        <f>IFERROR(INDEX('GASB 54'!$A$7:$D$1794,'GASB 54'!$Q62,COLUMNS($A$14:D68)),"")</f>
        <v/>
      </c>
      <c r="E68" s="42"/>
      <c r="F68" s="42"/>
      <c r="G68" s="42"/>
      <c r="H68" s="42"/>
      <c r="I68" s="152"/>
      <c r="J68" s="43"/>
      <c r="K68" s="145" t="str">
        <f t="shared" si="1"/>
        <v/>
      </c>
      <c r="L68" s="145" t="str">
        <f t="shared" si="2"/>
        <v/>
      </c>
      <c r="M68" s="145" t="str">
        <f t="shared" si="3"/>
        <v/>
      </c>
      <c r="P68" s="44" t="str">
        <f t="shared" si="0"/>
        <v/>
      </c>
      <c r="Q68" s="44">
        <f>COUNTIF($P$14:$P68,"x")</f>
        <v>1</v>
      </c>
    </row>
    <row r="69" spans="1:17" ht="28.5" customHeight="1" x14ac:dyDescent="0.25">
      <c r="A69" s="90" t="str">
        <f>IFERROR(INDEX('GASB 54'!$A$8:$D$1794,'GASB 54'!$Q63,COLUMNS($A$14:A69)),"")</f>
        <v/>
      </c>
      <c r="B69" s="90" t="str">
        <f>IFERROR(INDEX('GASB 54'!$A$7:$D$1794,'GASB 54'!$Q63,COLUMNS($A$14:B69)),"")</f>
        <v/>
      </c>
      <c r="C69" s="148" t="str">
        <f>IFERROR(INDEX('GASB 54'!$A$7:$D$1794,'GASB 54'!$Q63,COLUMNS($A$14:C69)),"")</f>
        <v/>
      </c>
      <c r="D69" s="90" t="str">
        <f>IFERROR(INDEX('GASB 54'!$A$7:$D$1794,'GASB 54'!$Q63,COLUMNS($A$14:D69)),"")</f>
        <v/>
      </c>
      <c r="E69" s="42"/>
      <c r="F69" s="42"/>
      <c r="G69" s="42"/>
      <c r="H69" s="42"/>
      <c r="I69" s="152"/>
      <c r="J69" s="43"/>
      <c r="K69" s="145" t="str">
        <f t="shared" si="1"/>
        <v/>
      </c>
      <c r="L69" s="145" t="str">
        <f t="shared" si="2"/>
        <v/>
      </c>
      <c r="M69" s="145" t="str">
        <f t="shared" si="3"/>
        <v/>
      </c>
      <c r="P69" s="44" t="str">
        <f t="shared" si="0"/>
        <v/>
      </c>
      <c r="Q69" s="44">
        <f>COUNTIF($P$14:$P69,"x")</f>
        <v>1</v>
      </c>
    </row>
    <row r="70" spans="1:17" ht="28.5" customHeight="1" x14ac:dyDescent="0.25">
      <c r="A70" s="90" t="str">
        <f>IFERROR(INDEX('GASB 54'!$A$8:$D$1794,'GASB 54'!$Q64,COLUMNS($A$14:A70)),"")</f>
        <v/>
      </c>
      <c r="B70" s="90" t="str">
        <f>IFERROR(INDEX('GASB 54'!$A$7:$D$1794,'GASB 54'!$Q64,COLUMNS($A$14:B70)),"")</f>
        <v/>
      </c>
      <c r="C70" s="148" t="str">
        <f>IFERROR(INDEX('GASB 54'!$A$7:$D$1794,'GASB 54'!$Q64,COLUMNS($A$14:C70)),"")</f>
        <v/>
      </c>
      <c r="D70" s="90" t="str">
        <f>IFERROR(INDEX('GASB 54'!$A$7:$D$1794,'GASB 54'!$Q64,COLUMNS($A$14:D70)),"")</f>
        <v/>
      </c>
      <c r="E70" s="42"/>
      <c r="F70" s="42"/>
      <c r="G70" s="42"/>
      <c r="H70" s="42"/>
      <c r="I70" s="152"/>
      <c r="J70" s="43"/>
      <c r="K70" s="145" t="str">
        <f t="shared" si="1"/>
        <v/>
      </c>
      <c r="L70" s="145" t="str">
        <f t="shared" si="2"/>
        <v/>
      </c>
      <c r="M70" s="145" t="str">
        <f t="shared" si="3"/>
        <v/>
      </c>
      <c r="P70" s="44" t="str">
        <f t="shared" si="0"/>
        <v/>
      </c>
      <c r="Q70" s="44">
        <f>COUNTIF($P$14:$P70,"x")</f>
        <v>1</v>
      </c>
    </row>
    <row r="71" spans="1:17" ht="28.5" customHeight="1" x14ac:dyDescent="0.25">
      <c r="A71" s="90" t="str">
        <f>IFERROR(INDEX('GASB 54'!$A$8:$D$1794,'GASB 54'!$Q65,COLUMNS($A$14:A71)),"")</f>
        <v/>
      </c>
      <c r="B71" s="90" t="str">
        <f>IFERROR(INDEX('GASB 54'!$A$7:$D$1794,'GASB 54'!$Q65,COLUMNS($A$14:B71)),"")</f>
        <v/>
      </c>
      <c r="C71" s="148" t="str">
        <f>IFERROR(INDEX('GASB 54'!$A$7:$D$1794,'GASB 54'!$Q65,COLUMNS($A$14:C71)),"")</f>
        <v/>
      </c>
      <c r="D71" s="90" t="str">
        <f>IFERROR(INDEX('GASB 54'!$A$7:$D$1794,'GASB 54'!$Q65,COLUMNS($A$14:D71)),"")</f>
        <v/>
      </c>
      <c r="E71" s="42"/>
      <c r="F71" s="42"/>
      <c r="G71" s="42"/>
      <c r="H71" s="42"/>
      <c r="I71" s="152"/>
      <c r="J71" s="43"/>
      <c r="K71" s="145" t="str">
        <f t="shared" si="1"/>
        <v/>
      </c>
      <c r="L71" s="145" t="str">
        <f t="shared" si="2"/>
        <v/>
      </c>
      <c r="M71" s="145" t="str">
        <f t="shared" si="3"/>
        <v/>
      </c>
      <c r="P71" s="44" t="str">
        <f t="shared" si="0"/>
        <v/>
      </c>
      <c r="Q71" s="44">
        <f>COUNTIF($P$14:$P71,"x")</f>
        <v>1</v>
      </c>
    </row>
    <row r="72" spans="1:17" ht="28.5" customHeight="1" x14ac:dyDescent="0.25">
      <c r="A72" s="90" t="str">
        <f>IFERROR(INDEX('GASB 54'!$A$8:$D$1794,'GASB 54'!$Q66,COLUMNS($A$14:A72)),"")</f>
        <v/>
      </c>
      <c r="B72" s="90" t="str">
        <f>IFERROR(INDEX('GASB 54'!$A$7:$D$1794,'GASB 54'!$Q66,COLUMNS($A$14:B72)),"")</f>
        <v/>
      </c>
      <c r="C72" s="148" t="str">
        <f>IFERROR(INDEX('GASB 54'!$A$7:$D$1794,'GASB 54'!$Q66,COLUMNS($A$14:C72)),"")</f>
        <v/>
      </c>
      <c r="D72" s="90" t="str">
        <f>IFERROR(INDEX('GASB 54'!$A$7:$D$1794,'GASB 54'!$Q66,COLUMNS($A$14:D72)),"")</f>
        <v/>
      </c>
      <c r="E72" s="42"/>
      <c r="F72" s="42"/>
      <c r="G72" s="42"/>
      <c r="H72" s="42"/>
      <c r="I72" s="152"/>
      <c r="J72" s="43"/>
      <c r="K72" s="145" t="str">
        <f t="shared" si="1"/>
        <v/>
      </c>
      <c r="L72" s="145" t="str">
        <f t="shared" si="2"/>
        <v/>
      </c>
      <c r="M72" s="145" t="str">
        <f t="shared" si="3"/>
        <v/>
      </c>
      <c r="P72" s="44" t="str">
        <f t="shared" si="0"/>
        <v/>
      </c>
      <c r="Q72" s="44">
        <f>COUNTIF($P$14:$P72,"x")</f>
        <v>1</v>
      </c>
    </row>
    <row r="73" spans="1:17" ht="28.5" customHeight="1" x14ac:dyDescent="0.25">
      <c r="A73" s="90" t="str">
        <f>IFERROR(INDEX('GASB 54'!$A$8:$D$1794,'GASB 54'!$Q67,COLUMNS($A$14:A73)),"")</f>
        <v/>
      </c>
      <c r="B73" s="90" t="str">
        <f>IFERROR(INDEX('GASB 54'!$A$7:$D$1794,'GASB 54'!$Q67,COLUMNS($A$14:B73)),"")</f>
        <v/>
      </c>
      <c r="C73" s="148" t="str">
        <f>IFERROR(INDEX('GASB 54'!$A$7:$D$1794,'GASB 54'!$Q67,COLUMNS($A$14:C73)),"")</f>
        <v/>
      </c>
      <c r="D73" s="90" t="str">
        <f>IFERROR(INDEX('GASB 54'!$A$7:$D$1794,'GASB 54'!$Q67,COLUMNS($A$14:D73)),"")</f>
        <v/>
      </c>
      <c r="E73" s="42"/>
      <c r="F73" s="42"/>
      <c r="G73" s="42"/>
      <c r="H73" s="42"/>
      <c r="I73" s="152"/>
      <c r="J73" s="43"/>
      <c r="K73" s="145" t="str">
        <f t="shared" si="1"/>
        <v/>
      </c>
      <c r="L73" s="145" t="str">
        <f t="shared" si="2"/>
        <v/>
      </c>
      <c r="M73" s="145" t="str">
        <f t="shared" si="3"/>
        <v/>
      </c>
      <c r="P73" s="44" t="str">
        <f t="shared" si="0"/>
        <v/>
      </c>
      <c r="Q73" s="44">
        <f>COUNTIF($P$14:$P73,"x")</f>
        <v>1</v>
      </c>
    </row>
    <row r="74" spans="1:17" ht="28.5" customHeight="1" x14ac:dyDescent="0.25">
      <c r="A74" s="90" t="str">
        <f>IFERROR(INDEX('GASB 54'!$A$8:$D$1794,'GASB 54'!$Q68,COLUMNS($A$14:A74)),"")</f>
        <v/>
      </c>
      <c r="B74" s="90" t="str">
        <f>IFERROR(INDEX('GASB 54'!$A$7:$D$1794,'GASB 54'!$Q68,COLUMNS($A$14:B74)),"")</f>
        <v/>
      </c>
      <c r="C74" s="148" t="str">
        <f>IFERROR(INDEX('GASB 54'!$A$7:$D$1794,'GASB 54'!$Q68,COLUMNS($A$14:C74)),"")</f>
        <v/>
      </c>
      <c r="D74" s="90" t="str">
        <f>IFERROR(INDEX('GASB 54'!$A$7:$D$1794,'GASB 54'!$Q68,COLUMNS($A$14:D74)),"")</f>
        <v/>
      </c>
      <c r="E74" s="42"/>
      <c r="F74" s="42"/>
      <c r="G74" s="42"/>
      <c r="H74" s="42"/>
      <c r="I74" s="152"/>
      <c r="J74" s="43"/>
      <c r="K74" s="145" t="str">
        <f t="shared" si="1"/>
        <v/>
      </c>
      <c r="L74" s="145" t="str">
        <f t="shared" si="2"/>
        <v/>
      </c>
      <c r="M74" s="145" t="str">
        <f t="shared" si="3"/>
        <v/>
      </c>
      <c r="P74" s="44" t="str">
        <f t="shared" si="0"/>
        <v/>
      </c>
      <c r="Q74" s="44">
        <f>COUNTIF($P$14:$P74,"x")</f>
        <v>1</v>
      </c>
    </row>
    <row r="75" spans="1:17" ht="28.5" customHeight="1" x14ac:dyDescent="0.25">
      <c r="A75" s="90" t="str">
        <f>IFERROR(INDEX('GASB 54'!$A$8:$D$1794,'GASB 54'!$Q69,COLUMNS($A$14:A75)),"")</f>
        <v/>
      </c>
      <c r="B75" s="90" t="str">
        <f>IFERROR(INDEX('GASB 54'!$A$7:$D$1794,'GASB 54'!$Q69,COLUMNS($A$14:B75)),"")</f>
        <v/>
      </c>
      <c r="C75" s="148" t="str">
        <f>IFERROR(INDEX('GASB 54'!$A$7:$D$1794,'GASB 54'!$Q69,COLUMNS($A$14:C75)),"")</f>
        <v/>
      </c>
      <c r="D75" s="90" t="str">
        <f>IFERROR(INDEX('GASB 54'!$A$7:$D$1794,'GASB 54'!$Q69,COLUMNS($A$14:D75)),"")</f>
        <v/>
      </c>
      <c r="E75" s="42"/>
      <c r="F75" s="42"/>
      <c r="G75" s="42"/>
      <c r="H75" s="42"/>
      <c r="I75" s="152"/>
      <c r="J75" s="43"/>
      <c r="K75" s="145" t="str">
        <f t="shared" si="1"/>
        <v/>
      </c>
      <c r="L75" s="145" t="str">
        <f t="shared" si="2"/>
        <v/>
      </c>
      <c r="M75" s="145" t="str">
        <f t="shared" si="3"/>
        <v/>
      </c>
      <c r="P75" s="44" t="str">
        <f t="shared" si="0"/>
        <v/>
      </c>
      <c r="Q75" s="44">
        <f>COUNTIF($P$14:$P75,"x")</f>
        <v>1</v>
      </c>
    </row>
    <row r="76" spans="1:17" ht="28.5" customHeight="1" x14ac:dyDescent="0.25">
      <c r="A76" s="90" t="str">
        <f>IFERROR(INDEX('GASB 54'!$A$8:$D$1794,'GASB 54'!$Q70,COLUMNS($A$14:A76)),"")</f>
        <v/>
      </c>
      <c r="B76" s="90" t="str">
        <f>IFERROR(INDEX('GASB 54'!$A$7:$D$1794,'GASB 54'!$Q70,COLUMNS($A$14:B76)),"")</f>
        <v/>
      </c>
      <c r="C76" s="148" t="str">
        <f>IFERROR(INDEX('GASB 54'!$A$7:$D$1794,'GASB 54'!$Q70,COLUMNS($A$14:C76)),"")</f>
        <v/>
      </c>
      <c r="D76" s="90" t="str">
        <f>IFERROR(INDEX('GASB 54'!$A$7:$D$1794,'GASB 54'!$Q70,COLUMNS($A$14:D76)),"")</f>
        <v/>
      </c>
      <c r="E76" s="42"/>
      <c r="F76" s="42"/>
      <c r="G76" s="42"/>
      <c r="H76" s="42"/>
      <c r="I76" s="152"/>
      <c r="J76" s="43"/>
      <c r="K76" s="145" t="str">
        <f t="shared" si="1"/>
        <v/>
      </c>
      <c r="L76" s="145" t="str">
        <f t="shared" si="2"/>
        <v/>
      </c>
      <c r="M76" s="145" t="str">
        <f t="shared" si="3"/>
        <v/>
      </c>
      <c r="P76" s="44" t="str">
        <f t="shared" si="0"/>
        <v/>
      </c>
      <c r="Q76" s="44">
        <f>COUNTIF($P$14:$P76,"x")</f>
        <v>1</v>
      </c>
    </row>
    <row r="77" spans="1:17" ht="28.5" customHeight="1" x14ac:dyDescent="0.25">
      <c r="A77" s="90" t="str">
        <f>IFERROR(INDEX('GASB 54'!$A$8:$D$1794,'GASB 54'!$Q71,COLUMNS($A$14:A77)),"")</f>
        <v/>
      </c>
      <c r="B77" s="90" t="str">
        <f>IFERROR(INDEX('GASB 54'!$A$7:$D$1794,'GASB 54'!$Q71,COLUMNS($A$14:B77)),"")</f>
        <v/>
      </c>
      <c r="C77" s="148" t="str">
        <f>IFERROR(INDEX('GASB 54'!$A$7:$D$1794,'GASB 54'!$Q71,COLUMNS($A$14:C77)),"")</f>
        <v/>
      </c>
      <c r="D77" s="90" t="str">
        <f>IFERROR(INDEX('GASB 54'!$A$7:$D$1794,'GASB 54'!$Q71,COLUMNS($A$14:D77)),"")</f>
        <v/>
      </c>
      <c r="E77" s="42"/>
      <c r="F77" s="42"/>
      <c r="G77" s="42"/>
      <c r="H77" s="42"/>
      <c r="I77" s="152"/>
      <c r="J77" s="43"/>
      <c r="K77" s="145" t="str">
        <f t="shared" si="1"/>
        <v/>
      </c>
      <c r="L77" s="145" t="str">
        <f t="shared" si="2"/>
        <v/>
      </c>
      <c r="M77" s="145" t="str">
        <f t="shared" si="3"/>
        <v/>
      </c>
      <c r="P77" s="44" t="str">
        <f t="shared" si="0"/>
        <v/>
      </c>
      <c r="Q77" s="44">
        <f>COUNTIF($P$14:$P77,"x")</f>
        <v>1</v>
      </c>
    </row>
    <row r="78" spans="1:17" ht="28.5" customHeight="1" x14ac:dyDescent="0.25">
      <c r="A78" s="90" t="str">
        <f>IFERROR(INDEX('GASB 54'!$A$8:$D$1794,'GASB 54'!$Q72,COLUMNS($A$14:A78)),"")</f>
        <v/>
      </c>
      <c r="B78" s="90" t="str">
        <f>IFERROR(INDEX('GASB 54'!$A$7:$D$1794,'GASB 54'!$Q72,COLUMNS($A$14:B78)),"")</f>
        <v/>
      </c>
      <c r="C78" s="148" t="str">
        <f>IFERROR(INDEX('GASB 54'!$A$7:$D$1794,'GASB 54'!$Q72,COLUMNS($A$14:C78)),"")</f>
        <v/>
      </c>
      <c r="D78" s="90" t="str">
        <f>IFERROR(INDEX('GASB 54'!$A$7:$D$1794,'GASB 54'!$Q72,COLUMNS($A$14:D78)),"")</f>
        <v/>
      </c>
      <c r="E78" s="42"/>
      <c r="F78" s="42"/>
      <c r="G78" s="42"/>
      <c r="H78" s="42"/>
      <c r="I78" s="152"/>
      <c r="J78" s="43"/>
      <c r="K78" s="145" t="str">
        <f t="shared" si="1"/>
        <v/>
      </c>
      <c r="L78" s="145" t="str">
        <f t="shared" si="2"/>
        <v/>
      </c>
      <c r="M78" s="145" t="str">
        <f t="shared" si="3"/>
        <v/>
      </c>
      <c r="P78" s="44" t="str">
        <f t="shared" ref="P78:P141" si="4">IF(OR($F78="No",AND($D78="",A78&lt;&gt;""),$D78="Please Provide Classification in Closing Package"),"x","")</f>
        <v/>
      </c>
      <c r="Q78" s="44">
        <f>COUNTIF($P$14:$P78,"x")</f>
        <v>1</v>
      </c>
    </row>
    <row r="79" spans="1:17" ht="28.5" customHeight="1" x14ac:dyDescent="0.25">
      <c r="A79" s="90" t="str">
        <f>IFERROR(INDEX('GASB 54'!$A$8:$D$1794,'GASB 54'!$Q73,COLUMNS($A$14:A79)),"")</f>
        <v/>
      </c>
      <c r="B79" s="90" t="str">
        <f>IFERROR(INDEX('GASB 54'!$A$7:$D$1794,'GASB 54'!$Q73,COLUMNS($A$14:B79)),"")</f>
        <v/>
      </c>
      <c r="C79" s="148" t="str">
        <f>IFERROR(INDEX('GASB 54'!$A$7:$D$1794,'GASB 54'!$Q73,COLUMNS($A$14:C79)),"")</f>
        <v/>
      </c>
      <c r="D79" s="90" t="str">
        <f>IFERROR(INDEX('GASB 54'!$A$7:$D$1794,'GASB 54'!$Q73,COLUMNS($A$14:D79)),"")</f>
        <v/>
      </c>
      <c r="E79" s="42"/>
      <c r="F79" s="42"/>
      <c r="G79" s="42"/>
      <c r="H79" s="42"/>
      <c r="I79" s="152"/>
      <c r="J79" s="43"/>
      <c r="K79" s="145" t="str">
        <f t="shared" ref="K79:K142" si="5">IF(E79="No", "Please provide a separate document explaining why the fund is no longer being used.", "")</f>
        <v/>
      </c>
      <c r="L79" s="145" t="str">
        <f t="shared" ref="L79:L142" si="6">IF(F79="No","Document classification change on 3.20.2.","")</f>
        <v/>
      </c>
      <c r="M79" s="145" t="str">
        <f t="shared" ref="M79:M142" si="7">IF(H79="Yes","Verify federal grant portion of fund balance is correctly formatted.","")</f>
        <v/>
      </c>
      <c r="P79" s="44" t="str">
        <f t="shared" si="4"/>
        <v/>
      </c>
      <c r="Q79" s="44">
        <f>COUNTIF($P$14:$P79,"x")</f>
        <v>1</v>
      </c>
    </row>
    <row r="80" spans="1:17" ht="28.5" customHeight="1" x14ac:dyDescent="0.25">
      <c r="A80" s="90" t="str">
        <f>IFERROR(INDEX('GASB 54'!$A$8:$D$1794,'GASB 54'!$Q74,COLUMNS($A$14:A80)),"")</f>
        <v/>
      </c>
      <c r="B80" s="90" t="str">
        <f>IFERROR(INDEX('GASB 54'!$A$7:$D$1794,'GASB 54'!$Q74,COLUMNS($A$14:B80)),"")</f>
        <v/>
      </c>
      <c r="C80" s="148" t="str">
        <f>IFERROR(INDEX('GASB 54'!$A$7:$D$1794,'GASB 54'!$Q74,COLUMNS($A$14:C80)),"")</f>
        <v/>
      </c>
      <c r="D80" s="90" t="str">
        <f>IFERROR(INDEX('GASB 54'!$A$7:$D$1794,'GASB 54'!$Q74,COLUMNS($A$14:D80)),"")</f>
        <v/>
      </c>
      <c r="E80" s="42"/>
      <c r="F80" s="42"/>
      <c r="G80" s="42"/>
      <c r="H80" s="42"/>
      <c r="I80" s="152"/>
      <c r="J80" s="43"/>
      <c r="K80" s="145" t="str">
        <f t="shared" si="5"/>
        <v/>
      </c>
      <c r="L80" s="145" t="str">
        <f t="shared" si="6"/>
        <v/>
      </c>
      <c r="M80" s="145" t="str">
        <f t="shared" si="7"/>
        <v/>
      </c>
      <c r="P80" s="44" t="str">
        <f t="shared" si="4"/>
        <v/>
      </c>
      <c r="Q80" s="44">
        <f>COUNTIF($P$14:$P80,"x")</f>
        <v>1</v>
      </c>
    </row>
    <row r="81" spans="1:17" ht="28.5" customHeight="1" x14ac:dyDescent="0.25">
      <c r="A81" s="90" t="str">
        <f>IFERROR(INDEX('GASB 54'!$A$8:$D$1794,'GASB 54'!$Q75,COLUMNS($A$14:A81)),"")</f>
        <v/>
      </c>
      <c r="B81" s="90" t="str">
        <f>IFERROR(INDEX('GASB 54'!$A$7:$D$1794,'GASB 54'!$Q75,COLUMNS($A$14:B81)),"")</f>
        <v/>
      </c>
      <c r="C81" s="148" t="str">
        <f>IFERROR(INDEX('GASB 54'!$A$7:$D$1794,'GASB 54'!$Q75,COLUMNS($A$14:C81)),"")</f>
        <v/>
      </c>
      <c r="D81" s="90" t="str">
        <f>IFERROR(INDEX('GASB 54'!$A$7:$D$1794,'GASB 54'!$Q75,COLUMNS($A$14:D81)),"")</f>
        <v/>
      </c>
      <c r="E81" s="42"/>
      <c r="F81" s="42"/>
      <c r="G81" s="42"/>
      <c r="H81" s="42"/>
      <c r="I81" s="152"/>
      <c r="J81" s="43"/>
      <c r="K81" s="145" t="str">
        <f t="shared" si="5"/>
        <v/>
      </c>
      <c r="L81" s="145" t="str">
        <f t="shared" si="6"/>
        <v/>
      </c>
      <c r="M81" s="145" t="str">
        <f t="shared" si="7"/>
        <v/>
      </c>
      <c r="P81" s="44" t="str">
        <f t="shared" si="4"/>
        <v/>
      </c>
      <c r="Q81" s="44">
        <f>COUNTIF($P$14:$P81,"x")</f>
        <v>1</v>
      </c>
    </row>
    <row r="82" spans="1:17" ht="28.5" customHeight="1" x14ac:dyDescent="0.25">
      <c r="A82" s="90" t="str">
        <f>IFERROR(INDEX('GASB 54'!$A$8:$D$1794,'GASB 54'!$Q76,COLUMNS($A$14:A82)),"")</f>
        <v/>
      </c>
      <c r="B82" s="90" t="str">
        <f>IFERROR(INDEX('GASB 54'!$A$7:$D$1794,'GASB 54'!$Q76,COLUMNS($A$14:B82)),"")</f>
        <v/>
      </c>
      <c r="C82" s="148" t="str">
        <f>IFERROR(INDEX('GASB 54'!$A$7:$D$1794,'GASB 54'!$Q76,COLUMNS($A$14:C82)),"")</f>
        <v/>
      </c>
      <c r="D82" s="90" t="str">
        <f>IFERROR(INDEX('GASB 54'!$A$7:$D$1794,'GASB 54'!$Q76,COLUMNS($A$14:D82)),"")</f>
        <v/>
      </c>
      <c r="E82" s="42"/>
      <c r="F82" s="42"/>
      <c r="G82" s="42"/>
      <c r="H82" s="42"/>
      <c r="I82" s="152"/>
      <c r="J82" s="43"/>
      <c r="K82" s="145" t="str">
        <f t="shared" si="5"/>
        <v/>
      </c>
      <c r="L82" s="145" t="str">
        <f t="shared" si="6"/>
        <v/>
      </c>
      <c r="M82" s="145" t="str">
        <f t="shared" si="7"/>
        <v/>
      </c>
      <c r="P82" s="44" t="str">
        <f t="shared" si="4"/>
        <v/>
      </c>
      <c r="Q82" s="44">
        <f>COUNTIF($P$14:$P82,"x")</f>
        <v>1</v>
      </c>
    </row>
    <row r="83" spans="1:17" ht="28.5" customHeight="1" x14ac:dyDescent="0.25">
      <c r="A83" s="90" t="str">
        <f>IFERROR(INDEX('GASB 54'!$A$8:$D$1794,'GASB 54'!$Q77,COLUMNS($A$14:A83)),"")</f>
        <v/>
      </c>
      <c r="B83" s="90" t="str">
        <f>IFERROR(INDEX('GASB 54'!$A$7:$D$1794,'GASB 54'!$Q77,COLUMNS($A$14:B83)),"")</f>
        <v/>
      </c>
      <c r="C83" s="148" t="str">
        <f>IFERROR(INDEX('GASB 54'!$A$7:$D$1794,'GASB 54'!$Q77,COLUMNS($A$14:C83)),"")</f>
        <v/>
      </c>
      <c r="D83" s="90" t="str">
        <f>IFERROR(INDEX('GASB 54'!$A$7:$D$1794,'GASB 54'!$Q77,COLUMNS($A$14:D83)),"")</f>
        <v/>
      </c>
      <c r="E83" s="42"/>
      <c r="F83" s="42"/>
      <c r="G83" s="42"/>
      <c r="H83" s="42"/>
      <c r="I83" s="152"/>
      <c r="J83" s="43"/>
      <c r="K83" s="145" t="str">
        <f t="shared" si="5"/>
        <v/>
      </c>
      <c r="L83" s="145" t="str">
        <f t="shared" si="6"/>
        <v/>
      </c>
      <c r="M83" s="145" t="str">
        <f t="shared" si="7"/>
        <v/>
      </c>
      <c r="P83" s="44" t="str">
        <f t="shared" si="4"/>
        <v/>
      </c>
      <c r="Q83" s="44">
        <f>COUNTIF($P$14:$P83,"x")</f>
        <v>1</v>
      </c>
    </row>
    <row r="84" spans="1:17" ht="28.5" customHeight="1" x14ac:dyDescent="0.25">
      <c r="A84" s="90" t="str">
        <f>IFERROR(INDEX('GASB 54'!$A$8:$D$1794,'GASB 54'!$Q78,COLUMNS($A$14:A84)),"")</f>
        <v/>
      </c>
      <c r="B84" s="90" t="str">
        <f>IFERROR(INDEX('GASB 54'!$A$7:$D$1794,'GASB 54'!$Q78,COLUMNS($A$14:B84)),"")</f>
        <v/>
      </c>
      <c r="C84" s="148" t="str">
        <f>IFERROR(INDEX('GASB 54'!$A$7:$D$1794,'GASB 54'!$Q78,COLUMNS($A$14:C84)),"")</f>
        <v/>
      </c>
      <c r="D84" s="90" t="str">
        <f>IFERROR(INDEX('GASB 54'!$A$7:$D$1794,'GASB 54'!$Q78,COLUMNS($A$14:D84)),"")</f>
        <v/>
      </c>
      <c r="E84" s="42"/>
      <c r="F84" s="42"/>
      <c r="G84" s="42"/>
      <c r="H84" s="42"/>
      <c r="I84" s="152"/>
      <c r="J84" s="43"/>
      <c r="K84" s="145" t="str">
        <f t="shared" si="5"/>
        <v/>
      </c>
      <c r="L84" s="145" t="str">
        <f t="shared" si="6"/>
        <v/>
      </c>
      <c r="M84" s="145" t="str">
        <f t="shared" si="7"/>
        <v/>
      </c>
      <c r="P84" s="44" t="str">
        <f t="shared" si="4"/>
        <v/>
      </c>
      <c r="Q84" s="44">
        <f>COUNTIF($P$14:$P84,"x")</f>
        <v>1</v>
      </c>
    </row>
    <row r="85" spans="1:17" ht="28.5" customHeight="1" x14ac:dyDescent="0.25">
      <c r="A85" s="90" t="str">
        <f>IFERROR(INDEX('GASB 54'!$A$8:$D$1794,'GASB 54'!$Q79,COLUMNS($A$14:A85)),"")</f>
        <v/>
      </c>
      <c r="B85" s="90" t="str">
        <f>IFERROR(INDEX('GASB 54'!$A$7:$D$1794,'GASB 54'!$Q79,COLUMNS($A$14:B85)),"")</f>
        <v/>
      </c>
      <c r="C85" s="148" t="str">
        <f>IFERROR(INDEX('GASB 54'!$A$7:$D$1794,'GASB 54'!$Q79,COLUMNS($A$14:C85)),"")</f>
        <v/>
      </c>
      <c r="D85" s="90" t="str">
        <f>IFERROR(INDEX('GASB 54'!$A$7:$D$1794,'GASB 54'!$Q79,COLUMNS($A$14:D85)),"")</f>
        <v/>
      </c>
      <c r="E85" s="42"/>
      <c r="F85" s="42"/>
      <c r="G85" s="42"/>
      <c r="H85" s="42"/>
      <c r="I85" s="152"/>
      <c r="J85" s="43"/>
      <c r="K85" s="145" t="str">
        <f t="shared" si="5"/>
        <v/>
      </c>
      <c r="L85" s="145" t="str">
        <f t="shared" si="6"/>
        <v/>
      </c>
      <c r="M85" s="145" t="str">
        <f t="shared" si="7"/>
        <v/>
      </c>
      <c r="P85" s="44" t="str">
        <f t="shared" si="4"/>
        <v/>
      </c>
      <c r="Q85" s="44">
        <f>COUNTIF($P$14:$P85,"x")</f>
        <v>1</v>
      </c>
    </row>
    <row r="86" spans="1:17" ht="28.5" customHeight="1" x14ac:dyDescent="0.25">
      <c r="A86" s="90" t="str">
        <f>IFERROR(INDEX('GASB 54'!$A$8:$D$1794,'GASB 54'!$Q80,COLUMNS($A$14:A86)),"")</f>
        <v/>
      </c>
      <c r="B86" s="90" t="str">
        <f>IFERROR(INDEX('GASB 54'!$A$7:$D$1794,'GASB 54'!$Q80,COLUMNS($A$14:B86)),"")</f>
        <v/>
      </c>
      <c r="C86" s="148" t="str">
        <f>IFERROR(INDEX('GASB 54'!$A$7:$D$1794,'GASB 54'!$Q80,COLUMNS($A$14:C86)),"")</f>
        <v/>
      </c>
      <c r="D86" s="90" t="str">
        <f>IFERROR(INDEX('GASB 54'!$A$7:$D$1794,'GASB 54'!$Q80,COLUMNS($A$14:D86)),"")</f>
        <v/>
      </c>
      <c r="E86" s="42"/>
      <c r="F86" s="42"/>
      <c r="G86" s="42"/>
      <c r="H86" s="42"/>
      <c r="I86" s="152"/>
      <c r="J86" s="43"/>
      <c r="K86" s="145" t="str">
        <f t="shared" si="5"/>
        <v/>
      </c>
      <c r="L86" s="145" t="str">
        <f t="shared" si="6"/>
        <v/>
      </c>
      <c r="M86" s="145" t="str">
        <f t="shared" si="7"/>
        <v/>
      </c>
      <c r="P86" s="44" t="str">
        <f t="shared" si="4"/>
        <v/>
      </c>
      <c r="Q86" s="44">
        <f>COUNTIF($P$14:$P86,"x")</f>
        <v>1</v>
      </c>
    </row>
    <row r="87" spans="1:17" ht="28.5" customHeight="1" x14ac:dyDescent="0.25">
      <c r="A87" s="90" t="str">
        <f>IFERROR(INDEX('GASB 54'!$A$8:$D$1794,'GASB 54'!$Q81,COLUMNS($A$14:A87)),"")</f>
        <v/>
      </c>
      <c r="B87" s="90" t="str">
        <f>IFERROR(INDEX('GASB 54'!$A$7:$D$1794,'GASB 54'!$Q81,COLUMNS($A$14:B87)),"")</f>
        <v/>
      </c>
      <c r="C87" s="148" t="str">
        <f>IFERROR(INDEX('GASB 54'!$A$7:$D$1794,'GASB 54'!$Q81,COLUMNS($A$14:C87)),"")</f>
        <v/>
      </c>
      <c r="D87" s="90" t="str">
        <f>IFERROR(INDEX('GASB 54'!$A$7:$D$1794,'GASB 54'!$Q81,COLUMNS($A$14:D87)),"")</f>
        <v/>
      </c>
      <c r="E87" s="42"/>
      <c r="F87" s="42"/>
      <c r="G87" s="42"/>
      <c r="H87" s="42"/>
      <c r="I87" s="152"/>
      <c r="J87" s="43"/>
      <c r="K87" s="145" t="str">
        <f t="shared" si="5"/>
        <v/>
      </c>
      <c r="L87" s="145" t="str">
        <f t="shared" si="6"/>
        <v/>
      </c>
      <c r="M87" s="145" t="str">
        <f t="shared" si="7"/>
        <v/>
      </c>
      <c r="P87" s="44" t="str">
        <f t="shared" si="4"/>
        <v/>
      </c>
      <c r="Q87" s="44">
        <f>COUNTIF($P$14:$P87,"x")</f>
        <v>1</v>
      </c>
    </row>
    <row r="88" spans="1:17" ht="28.5" customHeight="1" x14ac:dyDescent="0.25">
      <c r="A88" s="90" t="str">
        <f>IFERROR(INDEX('GASB 54'!$A$8:$D$1794,'GASB 54'!$Q82,COLUMNS($A$14:A88)),"")</f>
        <v/>
      </c>
      <c r="B88" s="90" t="str">
        <f>IFERROR(INDEX('GASB 54'!$A$7:$D$1794,'GASB 54'!$Q82,COLUMNS($A$14:B88)),"")</f>
        <v/>
      </c>
      <c r="C88" s="148" t="str">
        <f>IFERROR(INDEX('GASB 54'!$A$7:$D$1794,'GASB 54'!$Q82,COLUMNS($A$14:C88)),"")</f>
        <v/>
      </c>
      <c r="D88" s="90" t="str">
        <f>IFERROR(INDEX('GASB 54'!$A$7:$D$1794,'GASB 54'!$Q82,COLUMNS($A$14:D88)),"")</f>
        <v/>
      </c>
      <c r="E88" s="42"/>
      <c r="F88" s="42"/>
      <c r="G88" s="42"/>
      <c r="H88" s="42"/>
      <c r="I88" s="152"/>
      <c r="J88" s="43"/>
      <c r="K88" s="145" t="str">
        <f t="shared" si="5"/>
        <v/>
      </c>
      <c r="L88" s="145" t="str">
        <f t="shared" si="6"/>
        <v/>
      </c>
      <c r="M88" s="145" t="str">
        <f t="shared" si="7"/>
        <v/>
      </c>
      <c r="P88" s="44" t="str">
        <f t="shared" si="4"/>
        <v/>
      </c>
      <c r="Q88" s="44">
        <f>COUNTIF($P$14:$P88,"x")</f>
        <v>1</v>
      </c>
    </row>
    <row r="89" spans="1:17" ht="28.5" customHeight="1" x14ac:dyDescent="0.25">
      <c r="A89" s="90" t="str">
        <f>IFERROR(INDEX('GASB 54'!$A$8:$D$1794,'GASB 54'!$Q83,COLUMNS($A$14:A89)),"")</f>
        <v/>
      </c>
      <c r="B89" s="90" t="str">
        <f>IFERROR(INDEX('GASB 54'!$A$7:$D$1794,'GASB 54'!$Q83,COLUMNS($A$14:B89)),"")</f>
        <v/>
      </c>
      <c r="C89" s="148" t="str">
        <f>IFERROR(INDEX('GASB 54'!$A$7:$D$1794,'GASB 54'!$Q83,COLUMNS($A$14:C89)),"")</f>
        <v/>
      </c>
      <c r="D89" s="90" t="str">
        <f>IFERROR(INDEX('GASB 54'!$A$7:$D$1794,'GASB 54'!$Q83,COLUMNS($A$14:D89)),"")</f>
        <v/>
      </c>
      <c r="E89" s="42"/>
      <c r="F89" s="42"/>
      <c r="G89" s="42"/>
      <c r="H89" s="42"/>
      <c r="I89" s="152"/>
      <c r="J89" s="43"/>
      <c r="K89" s="145" t="str">
        <f t="shared" si="5"/>
        <v/>
      </c>
      <c r="L89" s="145" t="str">
        <f t="shared" si="6"/>
        <v/>
      </c>
      <c r="M89" s="145" t="str">
        <f t="shared" si="7"/>
        <v/>
      </c>
      <c r="P89" s="44" t="str">
        <f t="shared" si="4"/>
        <v/>
      </c>
      <c r="Q89" s="44">
        <f>COUNTIF($P$14:$P89,"x")</f>
        <v>1</v>
      </c>
    </row>
    <row r="90" spans="1:17" ht="28.5" customHeight="1" x14ac:dyDescent="0.25">
      <c r="A90" s="90" t="str">
        <f>IFERROR(INDEX('GASB 54'!$A$8:$D$1794,'GASB 54'!$Q84,COLUMNS($A$14:A90)),"")</f>
        <v/>
      </c>
      <c r="B90" s="90" t="str">
        <f>IFERROR(INDEX('GASB 54'!$A$7:$D$1794,'GASB 54'!$Q84,COLUMNS($A$14:B90)),"")</f>
        <v/>
      </c>
      <c r="C90" s="148" t="str">
        <f>IFERROR(INDEX('GASB 54'!$A$7:$D$1794,'GASB 54'!$Q84,COLUMNS($A$14:C90)),"")</f>
        <v/>
      </c>
      <c r="D90" s="90" t="str">
        <f>IFERROR(INDEX('GASB 54'!$A$7:$D$1794,'GASB 54'!$Q84,COLUMNS($A$14:D90)),"")</f>
        <v/>
      </c>
      <c r="E90" s="42"/>
      <c r="F90" s="42"/>
      <c r="G90" s="42"/>
      <c r="H90" s="42"/>
      <c r="I90" s="152"/>
      <c r="J90" s="43"/>
      <c r="K90" s="145" t="str">
        <f t="shared" si="5"/>
        <v/>
      </c>
      <c r="L90" s="145" t="str">
        <f t="shared" si="6"/>
        <v/>
      </c>
      <c r="M90" s="145" t="str">
        <f t="shared" si="7"/>
        <v/>
      </c>
      <c r="P90" s="44" t="str">
        <f t="shared" si="4"/>
        <v/>
      </c>
      <c r="Q90" s="44">
        <f>COUNTIF($P$14:$P90,"x")</f>
        <v>1</v>
      </c>
    </row>
    <row r="91" spans="1:17" ht="28.5" customHeight="1" x14ac:dyDescent="0.25">
      <c r="A91" s="90" t="str">
        <f>IFERROR(INDEX('GASB 54'!$A$8:$D$1794,'GASB 54'!$Q85,COLUMNS($A$14:A91)),"")</f>
        <v/>
      </c>
      <c r="B91" s="90" t="str">
        <f>IFERROR(INDEX('GASB 54'!$A$7:$D$1794,'GASB 54'!$Q85,COLUMNS($A$14:B91)),"")</f>
        <v/>
      </c>
      <c r="C91" s="148" t="str">
        <f>IFERROR(INDEX('GASB 54'!$A$7:$D$1794,'GASB 54'!$Q85,COLUMNS($A$14:C91)),"")</f>
        <v/>
      </c>
      <c r="D91" s="90" t="str">
        <f>IFERROR(INDEX('GASB 54'!$A$7:$D$1794,'GASB 54'!$Q85,COLUMNS($A$14:D91)),"")</f>
        <v/>
      </c>
      <c r="E91" s="42"/>
      <c r="F91" s="42"/>
      <c r="G91" s="42"/>
      <c r="H91" s="42"/>
      <c r="I91" s="152"/>
      <c r="J91" s="43"/>
      <c r="K91" s="145" t="str">
        <f t="shared" si="5"/>
        <v/>
      </c>
      <c r="L91" s="145" t="str">
        <f t="shared" si="6"/>
        <v/>
      </c>
      <c r="M91" s="145" t="str">
        <f t="shared" si="7"/>
        <v/>
      </c>
      <c r="P91" s="44" t="str">
        <f t="shared" si="4"/>
        <v/>
      </c>
      <c r="Q91" s="44">
        <f>COUNTIF($P$14:$P91,"x")</f>
        <v>1</v>
      </c>
    </row>
    <row r="92" spans="1:17" ht="28.5" customHeight="1" x14ac:dyDescent="0.25">
      <c r="A92" s="90" t="str">
        <f>IFERROR(INDEX('GASB 54'!$A$8:$D$1794,'GASB 54'!$Q86,COLUMNS($A$14:A92)),"")</f>
        <v/>
      </c>
      <c r="B92" s="90" t="str">
        <f>IFERROR(INDEX('GASB 54'!$A$7:$D$1794,'GASB 54'!$Q86,COLUMNS($A$14:B92)),"")</f>
        <v/>
      </c>
      <c r="C92" s="148" t="str">
        <f>IFERROR(INDEX('GASB 54'!$A$7:$D$1794,'GASB 54'!$Q86,COLUMNS($A$14:C92)),"")</f>
        <v/>
      </c>
      <c r="D92" s="90" t="str">
        <f>IFERROR(INDEX('GASB 54'!$A$7:$D$1794,'GASB 54'!$Q86,COLUMNS($A$14:D92)),"")</f>
        <v/>
      </c>
      <c r="E92" s="42"/>
      <c r="F92" s="42"/>
      <c r="G92" s="42"/>
      <c r="H92" s="42"/>
      <c r="I92" s="152"/>
      <c r="J92" s="43"/>
      <c r="K92" s="145" t="str">
        <f t="shared" si="5"/>
        <v/>
      </c>
      <c r="L92" s="145" t="str">
        <f t="shared" si="6"/>
        <v/>
      </c>
      <c r="M92" s="145" t="str">
        <f t="shared" si="7"/>
        <v/>
      </c>
      <c r="P92" s="44" t="str">
        <f t="shared" si="4"/>
        <v/>
      </c>
      <c r="Q92" s="44">
        <f>COUNTIF($P$14:$P92,"x")</f>
        <v>1</v>
      </c>
    </row>
    <row r="93" spans="1:17" ht="28.5" customHeight="1" x14ac:dyDescent="0.25">
      <c r="A93" s="90" t="str">
        <f>IFERROR(INDEX('GASB 54'!$A$8:$D$1794,'GASB 54'!$Q87,COLUMNS($A$14:A93)),"")</f>
        <v/>
      </c>
      <c r="B93" s="90" t="str">
        <f>IFERROR(INDEX('GASB 54'!$A$7:$D$1794,'GASB 54'!$Q87,COLUMNS($A$14:B93)),"")</f>
        <v/>
      </c>
      <c r="C93" s="148" t="str">
        <f>IFERROR(INDEX('GASB 54'!$A$7:$D$1794,'GASB 54'!$Q87,COLUMNS($A$14:C93)),"")</f>
        <v/>
      </c>
      <c r="D93" s="90" t="str">
        <f>IFERROR(INDEX('GASB 54'!$A$7:$D$1794,'GASB 54'!$Q87,COLUMNS($A$14:D93)),"")</f>
        <v/>
      </c>
      <c r="E93" s="42"/>
      <c r="F93" s="42"/>
      <c r="G93" s="42"/>
      <c r="H93" s="42"/>
      <c r="I93" s="152"/>
      <c r="J93" s="43"/>
      <c r="K93" s="145" t="str">
        <f t="shared" si="5"/>
        <v/>
      </c>
      <c r="L93" s="145" t="str">
        <f t="shared" si="6"/>
        <v/>
      </c>
      <c r="M93" s="145" t="str">
        <f t="shared" si="7"/>
        <v/>
      </c>
      <c r="P93" s="44" t="str">
        <f t="shared" si="4"/>
        <v/>
      </c>
      <c r="Q93" s="44">
        <f>COUNTIF($P$14:$P93,"x")</f>
        <v>1</v>
      </c>
    </row>
    <row r="94" spans="1:17" ht="28.5" customHeight="1" x14ac:dyDescent="0.25">
      <c r="A94" s="90" t="str">
        <f>IFERROR(INDEX('GASB 54'!$A$8:$D$1794,'GASB 54'!$Q88,COLUMNS($A$14:A94)),"")</f>
        <v/>
      </c>
      <c r="B94" s="90" t="str">
        <f>IFERROR(INDEX('GASB 54'!$A$7:$D$1794,'GASB 54'!$Q88,COLUMNS($A$14:B94)),"")</f>
        <v/>
      </c>
      <c r="C94" s="148" t="str">
        <f>IFERROR(INDEX('GASB 54'!$A$7:$D$1794,'GASB 54'!$Q88,COLUMNS($A$14:C94)),"")</f>
        <v/>
      </c>
      <c r="D94" s="90" t="str">
        <f>IFERROR(INDEX('GASB 54'!$A$7:$D$1794,'GASB 54'!$Q88,COLUMNS($A$14:D94)),"")</f>
        <v/>
      </c>
      <c r="E94" s="42"/>
      <c r="F94" s="42"/>
      <c r="G94" s="42"/>
      <c r="H94" s="42"/>
      <c r="I94" s="152"/>
      <c r="J94" s="43"/>
      <c r="K94" s="145" t="str">
        <f t="shared" si="5"/>
        <v/>
      </c>
      <c r="L94" s="145" t="str">
        <f t="shared" si="6"/>
        <v/>
      </c>
      <c r="M94" s="145" t="str">
        <f t="shared" si="7"/>
        <v/>
      </c>
      <c r="P94" s="44" t="str">
        <f t="shared" si="4"/>
        <v/>
      </c>
      <c r="Q94" s="44">
        <f>COUNTIF($P$14:$P94,"x")</f>
        <v>1</v>
      </c>
    </row>
    <row r="95" spans="1:17" ht="28.5" customHeight="1" x14ac:dyDescent="0.25">
      <c r="A95" s="90" t="str">
        <f>IFERROR(INDEX('GASB 54'!$A$8:$D$1794,'GASB 54'!$Q89,COLUMNS($A$14:A95)),"")</f>
        <v/>
      </c>
      <c r="B95" s="90" t="str">
        <f>IFERROR(INDEX('GASB 54'!$A$7:$D$1794,'GASB 54'!$Q89,COLUMNS($A$14:B95)),"")</f>
        <v/>
      </c>
      <c r="C95" s="148" t="str">
        <f>IFERROR(INDEX('GASB 54'!$A$7:$D$1794,'GASB 54'!$Q89,COLUMNS($A$14:C95)),"")</f>
        <v/>
      </c>
      <c r="D95" s="90" t="str">
        <f>IFERROR(INDEX('GASB 54'!$A$7:$D$1794,'GASB 54'!$Q89,COLUMNS($A$14:D95)),"")</f>
        <v/>
      </c>
      <c r="E95" s="42"/>
      <c r="F95" s="42"/>
      <c r="G95" s="42"/>
      <c r="H95" s="42"/>
      <c r="I95" s="152"/>
      <c r="J95" s="43"/>
      <c r="K95" s="145" t="str">
        <f t="shared" si="5"/>
        <v/>
      </c>
      <c r="L95" s="145" t="str">
        <f t="shared" si="6"/>
        <v/>
      </c>
      <c r="M95" s="145" t="str">
        <f t="shared" si="7"/>
        <v/>
      </c>
      <c r="P95" s="44" t="str">
        <f t="shared" si="4"/>
        <v/>
      </c>
      <c r="Q95" s="44">
        <f>COUNTIF($P$14:$P95,"x")</f>
        <v>1</v>
      </c>
    </row>
    <row r="96" spans="1:17" ht="28.5" customHeight="1" x14ac:dyDescent="0.25">
      <c r="A96" s="90" t="str">
        <f>IFERROR(INDEX('GASB 54'!$A$8:$D$1794,'GASB 54'!$Q90,COLUMNS($A$14:A96)),"")</f>
        <v/>
      </c>
      <c r="B96" s="90" t="str">
        <f>IFERROR(INDEX('GASB 54'!$A$7:$D$1794,'GASB 54'!$Q90,COLUMNS($A$14:B96)),"")</f>
        <v/>
      </c>
      <c r="C96" s="148" t="str">
        <f>IFERROR(INDEX('GASB 54'!$A$7:$D$1794,'GASB 54'!$Q90,COLUMNS($A$14:C96)),"")</f>
        <v/>
      </c>
      <c r="D96" s="90" t="str">
        <f>IFERROR(INDEX('GASB 54'!$A$7:$D$1794,'GASB 54'!$Q90,COLUMNS($A$14:D96)),"")</f>
        <v/>
      </c>
      <c r="E96" s="42"/>
      <c r="F96" s="42"/>
      <c r="G96" s="42"/>
      <c r="H96" s="42"/>
      <c r="I96" s="152"/>
      <c r="J96" s="43"/>
      <c r="K96" s="145" t="str">
        <f t="shared" si="5"/>
        <v/>
      </c>
      <c r="L96" s="145" t="str">
        <f t="shared" si="6"/>
        <v/>
      </c>
      <c r="M96" s="145" t="str">
        <f t="shared" si="7"/>
        <v/>
      </c>
      <c r="P96" s="44" t="str">
        <f t="shared" si="4"/>
        <v/>
      </c>
      <c r="Q96" s="44">
        <f>COUNTIF($P$14:$P96,"x")</f>
        <v>1</v>
      </c>
    </row>
    <row r="97" spans="1:17" ht="28.5" customHeight="1" x14ac:dyDescent="0.25">
      <c r="A97" s="90" t="str">
        <f>IFERROR(INDEX('GASB 54'!$A$8:$D$1794,'GASB 54'!$Q91,COLUMNS($A$14:A97)),"")</f>
        <v/>
      </c>
      <c r="B97" s="90" t="str">
        <f>IFERROR(INDEX('GASB 54'!$A$7:$D$1794,'GASB 54'!$Q91,COLUMNS($A$14:B97)),"")</f>
        <v/>
      </c>
      <c r="C97" s="148" t="str">
        <f>IFERROR(INDEX('GASB 54'!$A$7:$D$1794,'GASB 54'!$Q91,COLUMNS($A$14:C97)),"")</f>
        <v/>
      </c>
      <c r="D97" s="90" t="str">
        <f>IFERROR(INDEX('GASB 54'!$A$7:$D$1794,'GASB 54'!$Q91,COLUMNS($A$14:D97)),"")</f>
        <v/>
      </c>
      <c r="E97" s="42"/>
      <c r="F97" s="42"/>
      <c r="G97" s="42"/>
      <c r="H97" s="42"/>
      <c r="I97" s="152"/>
      <c r="J97" s="43"/>
      <c r="K97" s="145" t="str">
        <f t="shared" si="5"/>
        <v/>
      </c>
      <c r="L97" s="145" t="str">
        <f t="shared" si="6"/>
        <v/>
      </c>
      <c r="M97" s="145" t="str">
        <f t="shared" si="7"/>
        <v/>
      </c>
      <c r="P97" s="44" t="str">
        <f t="shared" si="4"/>
        <v/>
      </c>
      <c r="Q97" s="44">
        <f>COUNTIF($P$14:$P97,"x")</f>
        <v>1</v>
      </c>
    </row>
    <row r="98" spans="1:17" ht="28.5" customHeight="1" x14ac:dyDescent="0.25">
      <c r="A98" s="90" t="str">
        <f>IFERROR(INDEX('GASB 54'!$A$8:$D$1794,'GASB 54'!$Q92,COLUMNS($A$14:A98)),"")</f>
        <v/>
      </c>
      <c r="B98" s="90" t="str">
        <f>IFERROR(INDEX('GASB 54'!$A$7:$D$1794,'GASB 54'!$Q92,COLUMNS($A$14:B98)),"")</f>
        <v/>
      </c>
      <c r="C98" s="148" t="str">
        <f>IFERROR(INDEX('GASB 54'!$A$7:$D$1794,'GASB 54'!$Q92,COLUMNS($A$14:C98)),"")</f>
        <v/>
      </c>
      <c r="D98" s="90" t="str">
        <f>IFERROR(INDEX('GASB 54'!$A$7:$D$1794,'GASB 54'!$Q92,COLUMNS($A$14:D98)),"")</f>
        <v/>
      </c>
      <c r="E98" s="42"/>
      <c r="F98" s="42"/>
      <c r="G98" s="42"/>
      <c r="H98" s="42"/>
      <c r="I98" s="152"/>
      <c r="J98" s="43"/>
      <c r="K98" s="145" t="str">
        <f t="shared" si="5"/>
        <v/>
      </c>
      <c r="L98" s="145" t="str">
        <f t="shared" si="6"/>
        <v/>
      </c>
      <c r="M98" s="145" t="str">
        <f t="shared" si="7"/>
        <v/>
      </c>
      <c r="P98" s="44" t="str">
        <f t="shared" si="4"/>
        <v/>
      </c>
      <c r="Q98" s="44">
        <f>COUNTIF($P$14:$P98,"x")</f>
        <v>1</v>
      </c>
    </row>
    <row r="99" spans="1:17" ht="28.5" customHeight="1" x14ac:dyDescent="0.25">
      <c r="A99" s="90" t="str">
        <f>IFERROR(INDEX('GASB 54'!$A$8:$D$1794,'GASB 54'!$Q93,COLUMNS($A$14:A99)),"")</f>
        <v/>
      </c>
      <c r="B99" s="90" t="str">
        <f>IFERROR(INDEX('GASB 54'!$A$7:$D$1794,'GASB 54'!$Q93,COLUMNS($A$14:B99)),"")</f>
        <v/>
      </c>
      <c r="C99" s="148" t="str">
        <f>IFERROR(INDEX('GASB 54'!$A$7:$D$1794,'GASB 54'!$Q93,COLUMNS($A$14:C99)),"")</f>
        <v/>
      </c>
      <c r="D99" s="90" t="str">
        <f>IFERROR(INDEX('GASB 54'!$A$7:$D$1794,'GASB 54'!$Q93,COLUMNS($A$14:D99)),"")</f>
        <v/>
      </c>
      <c r="E99" s="42"/>
      <c r="F99" s="42"/>
      <c r="G99" s="42"/>
      <c r="H99" s="42"/>
      <c r="I99" s="152"/>
      <c r="J99" s="43"/>
      <c r="K99" s="145" t="str">
        <f t="shared" si="5"/>
        <v/>
      </c>
      <c r="L99" s="145" t="str">
        <f t="shared" si="6"/>
        <v/>
      </c>
      <c r="M99" s="145" t="str">
        <f t="shared" si="7"/>
        <v/>
      </c>
      <c r="P99" s="44" t="str">
        <f t="shared" si="4"/>
        <v/>
      </c>
      <c r="Q99" s="44">
        <f>COUNTIF($P$14:$P99,"x")</f>
        <v>1</v>
      </c>
    </row>
    <row r="100" spans="1:17" ht="28.5" customHeight="1" x14ac:dyDescent="0.25">
      <c r="A100" s="90" t="str">
        <f>IFERROR(INDEX('GASB 54'!$A$8:$D$1794,'GASB 54'!$Q94,COLUMNS($A$14:A100)),"")</f>
        <v/>
      </c>
      <c r="B100" s="90" t="str">
        <f>IFERROR(INDEX('GASB 54'!$A$7:$D$1794,'GASB 54'!$Q94,COLUMNS($A$14:B100)),"")</f>
        <v/>
      </c>
      <c r="C100" s="148" t="str">
        <f>IFERROR(INDEX('GASB 54'!$A$7:$D$1794,'GASB 54'!$Q94,COLUMNS($A$14:C100)),"")</f>
        <v/>
      </c>
      <c r="D100" s="90" t="str">
        <f>IFERROR(INDEX('GASB 54'!$A$7:$D$1794,'GASB 54'!$Q94,COLUMNS($A$14:D100)),"")</f>
        <v/>
      </c>
      <c r="E100" s="42"/>
      <c r="F100" s="42"/>
      <c r="G100" s="42"/>
      <c r="H100" s="42"/>
      <c r="I100" s="152"/>
      <c r="J100" s="43"/>
      <c r="K100" s="145" t="str">
        <f t="shared" si="5"/>
        <v/>
      </c>
      <c r="L100" s="145" t="str">
        <f t="shared" si="6"/>
        <v/>
      </c>
      <c r="M100" s="145" t="str">
        <f t="shared" si="7"/>
        <v/>
      </c>
      <c r="P100" s="44" t="str">
        <f t="shared" si="4"/>
        <v/>
      </c>
      <c r="Q100" s="44">
        <f>COUNTIF($P$14:$P100,"x")</f>
        <v>1</v>
      </c>
    </row>
    <row r="101" spans="1:17" ht="28.5" customHeight="1" x14ac:dyDescent="0.25">
      <c r="A101" s="90" t="str">
        <f>IFERROR(INDEX('GASB 54'!$A$8:$D$1794,'GASB 54'!$Q95,COLUMNS($A$14:A101)),"")</f>
        <v/>
      </c>
      <c r="B101" s="90" t="str">
        <f>IFERROR(INDEX('GASB 54'!$A$7:$D$1794,'GASB 54'!$Q95,COLUMNS($A$14:B101)),"")</f>
        <v/>
      </c>
      <c r="C101" s="148" t="str">
        <f>IFERROR(INDEX('GASB 54'!$A$7:$D$1794,'GASB 54'!$Q95,COLUMNS($A$14:C101)),"")</f>
        <v/>
      </c>
      <c r="D101" s="90" t="str">
        <f>IFERROR(INDEX('GASB 54'!$A$7:$D$1794,'GASB 54'!$Q95,COLUMNS($A$14:D101)),"")</f>
        <v/>
      </c>
      <c r="E101" s="42"/>
      <c r="F101" s="42"/>
      <c r="G101" s="42"/>
      <c r="H101" s="42"/>
      <c r="I101" s="152"/>
      <c r="J101" s="43"/>
      <c r="K101" s="145" t="str">
        <f t="shared" si="5"/>
        <v/>
      </c>
      <c r="L101" s="145" t="str">
        <f t="shared" si="6"/>
        <v/>
      </c>
      <c r="M101" s="145" t="str">
        <f t="shared" si="7"/>
        <v/>
      </c>
      <c r="P101" s="44" t="str">
        <f t="shared" si="4"/>
        <v/>
      </c>
      <c r="Q101" s="44">
        <f>COUNTIF($P$14:$P101,"x")</f>
        <v>1</v>
      </c>
    </row>
    <row r="102" spans="1:17" ht="28.5" customHeight="1" x14ac:dyDescent="0.25">
      <c r="A102" s="90" t="str">
        <f>IFERROR(INDEX('GASB 54'!$A$8:$D$1794,'GASB 54'!$Q96,COLUMNS($A$14:A102)),"")</f>
        <v/>
      </c>
      <c r="B102" s="90" t="str">
        <f>IFERROR(INDEX('GASB 54'!$A$7:$D$1794,'GASB 54'!$Q96,COLUMNS($A$14:B102)),"")</f>
        <v/>
      </c>
      <c r="C102" s="148" t="str">
        <f>IFERROR(INDEX('GASB 54'!$A$7:$D$1794,'GASB 54'!$Q96,COLUMNS($A$14:C102)),"")</f>
        <v/>
      </c>
      <c r="D102" s="90" t="str">
        <f>IFERROR(INDEX('GASB 54'!$A$7:$D$1794,'GASB 54'!$Q96,COLUMNS($A$14:D102)),"")</f>
        <v/>
      </c>
      <c r="E102" s="42"/>
      <c r="F102" s="42"/>
      <c r="G102" s="42"/>
      <c r="H102" s="42"/>
      <c r="I102" s="152"/>
      <c r="J102" s="43"/>
      <c r="K102" s="145" t="str">
        <f t="shared" si="5"/>
        <v/>
      </c>
      <c r="L102" s="145" t="str">
        <f t="shared" si="6"/>
        <v/>
      </c>
      <c r="M102" s="145" t="str">
        <f t="shared" si="7"/>
        <v/>
      </c>
      <c r="P102" s="44" t="str">
        <f t="shared" si="4"/>
        <v/>
      </c>
      <c r="Q102" s="44">
        <f>COUNTIF($P$14:$P102,"x")</f>
        <v>1</v>
      </c>
    </row>
    <row r="103" spans="1:17" ht="28.5" customHeight="1" x14ac:dyDescent="0.25">
      <c r="A103" s="90" t="str">
        <f>IFERROR(INDEX('GASB 54'!$A$8:$D$1794,'GASB 54'!$Q97,COLUMNS($A$14:A103)),"")</f>
        <v/>
      </c>
      <c r="B103" s="90" t="str">
        <f>IFERROR(INDEX('GASB 54'!$A$7:$D$1794,'GASB 54'!$Q97,COLUMNS($A$14:B103)),"")</f>
        <v/>
      </c>
      <c r="C103" s="148" t="str">
        <f>IFERROR(INDEX('GASB 54'!$A$7:$D$1794,'GASB 54'!$Q97,COLUMNS($A$14:C103)),"")</f>
        <v/>
      </c>
      <c r="D103" s="90" t="str">
        <f>IFERROR(INDEX('GASB 54'!$A$7:$D$1794,'GASB 54'!$Q97,COLUMNS($A$14:D103)),"")</f>
        <v/>
      </c>
      <c r="E103" s="42"/>
      <c r="F103" s="42"/>
      <c r="G103" s="42"/>
      <c r="H103" s="42"/>
      <c r="I103" s="152"/>
      <c r="J103" s="43"/>
      <c r="K103" s="145" t="str">
        <f t="shared" si="5"/>
        <v/>
      </c>
      <c r="L103" s="145" t="str">
        <f t="shared" si="6"/>
        <v/>
      </c>
      <c r="M103" s="145" t="str">
        <f t="shared" si="7"/>
        <v/>
      </c>
      <c r="P103" s="44" t="str">
        <f t="shared" si="4"/>
        <v/>
      </c>
      <c r="Q103" s="44">
        <f>COUNTIF($P$14:$P103,"x")</f>
        <v>1</v>
      </c>
    </row>
    <row r="104" spans="1:17" ht="28.5" customHeight="1" x14ac:dyDescent="0.25">
      <c r="A104" s="90" t="str">
        <f>IFERROR(INDEX('GASB 54'!$A$8:$D$1794,'GASB 54'!$Q98,COLUMNS($A$14:A104)),"")</f>
        <v/>
      </c>
      <c r="B104" s="90" t="str">
        <f>IFERROR(INDEX('GASB 54'!$A$7:$D$1794,'GASB 54'!$Q98,COLUMNS($A$14:B104)),"")</f>
        <v/>
      </c>
      <c r="C104" s="148" t="str">
        <f>IFERROR(INDEX('GASB 54'!$A$7:$D$1794,'GASB 54'!$Q98,COLUMNS($A$14:C104)),"")</f>
        <v/>
      </c>
      <c r="D104" s="90" t="str">
        <f>IFERROR(INDEX('GASB 54'!$A$7:$D$1794,'GASB 54'!$Q98,COLUMNS($A$14:D104)),"")</f>
        <v/>
      </c>
      <c r="E104" s="42"/>
      <c r="F104" s="42"/>
      <c r="G104" s="42"/>
      <c r="H104" s="42"/>
      <c r="I104" s="152"/>
      <c r="J104" s="43"/>
      <c r="K104" s="145" t="str">
        <f t="shared" si="5"/>
        <v/>
      </c>
      <c r="L104" s="145" t="str">
        <f t="shared" si="6"/>
        <v/>
      </c>
      <c r="M104" s="145" t="str">
        <f t="shared" si="7"/>
        <v/>
      </c>
      <c r="P104" s="44" t="str">
        <f t="shared" si="4"/>
        <v/>
      </c>
      <c r="Q104" s="44">
        <f>COUNTIF($P$14:$P104,"x")</f>
        <v>1</v>
      </c>
    </row>
    <row r="105" spans="1:17" ht="28.5" customHeight="1" x14ac:dyDescent="0.25">
      <c r="A105" s="90" t="str">
        <f>IFERROR(INDEX('GASB 54'!$A$8:$D$1794,'GASB 54'!$Q99,COLUMNS($A$14:A105)),"")</f>
        <v/>
      </c>
      <c r="B105" s="90" t="str">
        <f>IFERROR(INDEX('GASB 54'!$A$7:$D$1794,'GASB 54'!$Q99,COLUMNS($A$14:B105)),"")</f>
        <v/>
      </c>
      <c r="C105" s="148" t="str">
        <f>IFERROR(INDEX('GASB 54'!$A$7:$D$1794,'GASB 54'!$Q99,COLUMNS($A$14:C105)),"")</f>
        <v/>
      </c>
      <c r="D105" s="90" t="str">
        <f>IFERROR(INDEX('GASB 54'!$A$7:$D$1794,'GASB 54'!$Q99,COLUMNS($A$14:D105)),"")</f>
        <v/>
      </c>
      <c r="E105" s="42"/>
      <c r="F105" s="42"/>
      <c r="G105" s="42"/>
      <c r="H105" s="42"/>
      <c r="I105" s="152"/>
      <c r="J105" s="43"/>
      <c r="K105" s="145" t="str">
        <f t="shared" si="5"/>
        <v/>
      </c>
      <c r="L105" s="145" t="str">
        <f t="shared" si="6"/>
        <v/>
      </c>
      <c r="M105" s="145" t="str">
        <f t="shared" si="7"/>
        <v/>
      </c>
      <c r="P105" s="44" t="str">
        <f t="shared" si="4"/>
        <v/>
      </c>
      <c r="Q105" s="44">
        <f>COUNTIF($P$14:$P105,"x")</f>
        <v>1</v>
      </c>
    </row>
    <row r="106" spans="1:17" ht="28.5" customHeight="1" x14ac:dyDescent="0.25">
      <c r="A106" s="90" t="str">
        <f>IFERROR(INDEX('GASB 54'!$A$8:$D$1794,'GASB 54'!$Q100,COLUMNS($A$14:A106)),"")</f>
        <v/>
      </c>
      <c r="B106" s="90" t="str">
        <f>IFERROR(INDEX('GASB 54'!$A$7:$D$1794,'GASB 54'!$Q100,COLUMNS($A$14:B106)),"")</f>
        <v/>
      </c>
      <c r="C106" s="148" t="str">
        <f>IFERROR(INDEX('GASB 54'!$A$7:$D$1794,'GASB 54'!$Q100,COLUMNS($A$14:C106)),"")</f>
        <v/>
      </c>
      <c r="D106" s="90" t="str">
        <f>IFERROR(INDEX('GASB 54'!$A$7:$D$1794,'GASB 54'!$Q100,COLUMNS($A$14:D106)),"")</f>
        <v/>
      </c>
      <c r="E106" s="42"/>
      <c r="F106" s="42"/>
      <c r="G106" s="42"/>
      <c r="H106" s="42"/>
      <c r="I106" s="152"/>
      <c r="J106" s="43"/>
      <c r="K106" s="145" t="str">
        <f t="shared" si="5"/>
        <v/>
      </c>
      <c r="L106" s="145" t="str">
        <f t="shared" si="6"/>
        <v/>
      </c>
      <c r="M106" s="145" t="str">
        <f t="shared" si="7"/>
        <v/>
      </c>
      <c r="P106" s="44" t="str">
        <f t="shared" si="4"/>
        <v/>
      </c>
      <c r="Q106" s="44">
        <f>COUNTIF($P$14:$P106,"x")</f>
        <v>1</v>
      </c>
    </row>
    <row r="107" spans="1:17" ht="28.5" customHeight="1" x14ac:dyDescent="0.25">
      <c r="A107" s="90" t="str">
        <f>IFERROR(INDEX('GASB 54'!$A$8:$D$1794,'GASB 54'!$Q101,COLUMNS($A$14:A107)),"")</f>
        <v/>
      </c>
      <c r="B107" s="90" t="str">
        <f>IFERROR(INDEX('GASB 54'!$A$7:$D$1794,'GASB 54'!$Q101,COLUMNS($A$14:B107)),"")</f>
        <v/>
      </c>
      <c r="C107" s="148" t="str">
        <f>IFERROR(INDEX('GASB 54'!$A$7:$D$1794,'GASB 54'!$Q101,COLUMNS($A$14:C107)),"")</f>
        <v/>
      </c>
      <c r="D107" s="90" t="str">
        <f>IFERROR(INDEX('GASB 54'!$A$7:$D$1794,'GASB 54'!$Q101,COLUMNS($A$14:D107)),"")</f>
        <v/>
      </c>
      <c r="E107" s="42"/>
      <c r="F107" s="42"/>
      <c r="G107" s="42"/>
      <c r="H107" s="42"/>
      <c r="I107" s="152"/>
      <c r="J107" s="43"/>
      <c r="K107" s="145" t="str">
        <f t="shared" si="5"/>
        <v/>
      </c>
      <c r="L107" s="145" t="str">
        <f t="shared" si="6"/>
        <v/>
      </c>
      <c r="M107" s="145" t="str">
        <f t="shared" si="7"/>
        <v/>
      </c>
      <c r="P107" s="44" t="str">
        <f t="shared" si="4"/>
        <v/>
      </c>
      <c r="Q107" s="44">
        <f>COUNTIF($P$14:$P107,"x")</f>
        <v>1</v>
      </c>
    </row>
    <row r="108" spans="1:17" ht="28.5" customHeight="1" x14ac:dyDescent="0.25">
      <c r="A108" s="90" t="str">
        <f>IFERROR(INDEX('GASB 54'!$A$8:$D$1794,'GASB 54'!$Q102,COLUMNS($A$14:A108)),"")</f>
        <v/>
      </c>
      <c r="B108" s="90" t="str">
        <f>IFERROR(INDEX('GASB 54'!$A$7:$D$1794,'GASB 54'!$Q102,COLUMNS($A$14:B108)),"")</f>
        <v/>
      </c>
      <c r="C108" s="148" t="str">
        <f>IFERROR(INDEX('GASB 54'!$A$7:$D$1794,'GASB 54'!$Q102,COLUMNS($A$14:C108)),"")</f>
        <v/>
      </c>
      <c r="D108" s="90" t="str">
        <f>IFERROR(INDEX('GASB 54'!$A$7:$D$1794,'GASB 54'!$Q102,COLUMNS($A$14:D108)),"")</f>
        <v/>
      </c>
      <c r="E108" s="42"/>
      <c r="F108" s="42"/>
      <c r="G108" s="42"/>
      <c r="H108" s="42"/>
      <c r="I108" s="152"/>
      <c r="J108" s="43"/>
      <c r="K108" s="145" t="str">
        <f t="shared" si="5"/>
        <v/>
      </c>
      <c r="L108" s="145" t="str">
        <f t="shared" si="6"/>
        <v/>
      </c>
      <c r="M108" s="145" t="str">
        <f t="shared" si="7"/>
        <v/>
      </c>
      <c r="P108" s="44" t="str">
        <f t="shared" si="4"/>
        <v/>
      </c>
      <c r="Q108" s="44">
        <f>COUNTIF($P$14:$P108,"x")</f>
        <v>1</v>
      </c>
    </row>
    <row r="109" spans="1:17" ht="28.5" customHeight="1" x14ac:dyDescent="0.25">
      <c r="A109" s="90" t="str">
        <f>IFERROR(INDEX('GASB 54'!$A$8:$D$1794,'GASB 54'!$Q103,COLUMNS($A$14:A109)),"")</f>
        <v/>
      </c>
      <c r="B109" s="90" t="str">
        <f>IFERROR(INDEX('GASB 54'!$A$7:$D$1794,'GASB 54'!$Q103,COLUMNS($A$14:B109)),"")</f>
        <v/>
      </c>
      <c r="C109" s="148" t="str">
        <f>IFERROR(INDEX('GASB 54'!$A$7:$D$1794,'GASB 54'!$Q103,COLUMNS($A$14:C109)),"")</f>
        <v/>
      </c>
      <c r="D109" s="90" t="str">
        <f>IFERROR(INDEX('GASB 54'!$A$7:$D$1794,'GASB 54'!$Q103,COLUMNS($A$14:D109)),"")</f>
        <v/>
      </c>
      <c r="E109" s="42"/>
      <c r="F109" s="42"/>
      <c r="G109" s="42"/>
      <c r="H109" s="42"/>
      <c r="I109" s="152"/>
      <c r="J109" s="43"/>
      <c r="K109" s="145" t="str">
        <f t="shared" si="5"/>
        <v/>
      </c>
      <c r="L109" s="145" t="str">
        <f t="shared" si="6"/>
        <v/>
      </c>
      <c r="M109" s="145" t="str">
        <f t="shared" si="7"/>
        <v/>
      </c>
      <c r="P109" s="44" t="str">
        <f t="shared" si="4"/>
        <v/>
      </c>
      <c r="Q109" s="44">
        <f>COUNTIF($P$14:$P109,"x")</f>
        <v>1</v>
      </c>
    </row>
    <row r="110" spans="1:17" ht="28.5" customHeight="1" x14ac:dyDescent="0.25">
      <c r="A110" s="90" t="str">
        <f>IFERROR(INDEX('GASB 54'!$A$8:$D$1794,'GASB 54'!$Q104,COLUMNS($A$14:A110)),"")</f>
        <v/>
      </c>
      <c r="B110" s="90" t="str">
        <f>IFERROR(INDEX('GASB 54'!$A$7:$D$1794,'GASB 54'!$Q104,COLUMNS($A$14:B110)),"")</f>
        <v/>
      </c>
      <c r="C110" s="148" t="str">
        <f>IFERROR(INDEX('GASB 54'!$A$7:$D$1794,'GASB 54'!$Q104,COLUMNS($A$14:C110)),"")</f>
        <v/>
      </c>
      <c r="D110" s="90" t="str">
        <f>IFERROR(INDEX('GASB 54'!$A$7:$D$1794,'GASB 54'!$Q104,COLUMNS($A$14:D110)),"")</f>
        <v/>
      </c>
      <c r="E110" s="42"/>
      <c r="F110" s="42"/>
      <c r="G110" s="42"/>
      <c r="H110" s="42"/>
      <c r="I110" s="152"/>
      <c r="J110" s="43"/>
      <c r="K110" s="145" t="str">
        <f t="shared" si="5"/>
        <v/>
      </c>
      <c r="L110" s="145" t="str">
        <f t="shared" si="6"/>
        <v/>
      </c>
      <c r="M110" s="145" t="str">
        <f t="shared" si="7"/>
        <v/>
      </c>
      <c r="P110" s="44" t="str">
        <f t="shared" si="4"/>
        <v/>
      </c>
      <c r="Q110" s="44">
        <f>COUNTIF($P$14:$P110,"x")</f>
        <v>1</v>
      </c>
    </row>
    <row r="111" spans="1:17" ht="28.5" customHeight="1" x14ac:dyDescent="0.25">
      <c r="A111" s="90" t="str">
        <f>IFERROR(INDEX('GASB 54'!$A$8:$D$1794,'GASB 54'!$Q105,COLUMNS($A$14:A111)),"")</f>
        <v/>
      </c>
      <c r="B111" s="90" t="str">
        <f>IFERROR(INDEX('GASB 54'!$A$7:$D$1794,'GASB 54'!$Q105,COLUMNS($A$14:B111)),"")</f>
        <v/>
      </c>
      <c r="C111" s="148" t="str">
        <f>IFERROR(INDEX('GASB 54'!$A$7:$D$1794,'GASB 54'!$Q105,COLUMNS($A$14:C111)),"")</f>
        <v/>
      </c>
      <c r="D111" s="90" t="str">
        <f>IFERROR(INDEX('GASB 54'!$A$7:$D$1794,'GASB 54'!$Q105,COLUMNS($A$14:D111)),"")</f>
        <v/>
      </c>
      <c r="E111" s="42"/>
      <c r="F111" s="42"/>
      <c r="G111" s="42"/>
      <c r="H111" s="42"/>
      <c r="I111" s="152"/>
      <c r="J111" s="43"/>
      <c r="K111" s="145" t="str">
        <f t="shared" si="5"/>
        <v/>
      </c>
      <c r="L111" s="145" t="str">
        <f t="shared" si="6"/>
        <v/>
      </c>
      <c r="M111" s="145" t="str">
        <f t="shared" si="7"/>
        <v/>
      </c>
      <c r="P111" s="44" t="str">
        <f t="shared" si="4"/>
        <v/>
      </c>
      <c r="Q111" s="44">
        <f>COUNTIF($P$14:$P111,"x")</f>
        <v>1</v>
      </c>
    </row>
    <row r="112" spans="1:17" ht="28.5" customHeight="1" x14ac:dyDescent="0.25">
      <c r="A112" s="90" t="str">
        <f>IFERROR(INDEX('GASB 54'!$A$8:$D$1794,'GASB 54'!$Q106,COLUMNS($A$14:A112)),"")</f>
        <v/>
      </c>
      <c r="B112" s="90" t="str">
        <f>IFERROR(INDEX('GASB 54'!$A$7:$D$1794,'GASB 54'!$Q106,COLUMNS($A$14:B112)),"")</f>
        <v/>
      </c>
      <c r="C112" s="148" t="str">
        <f>IFERROR(INDEX('GASB 54'!$A$7:$D$1794,'GASB 54'!$Q106,COLUMNS($A$14:C112)),"")</f>
        <v/>
      </c>
      <c r="D112" s="90" t="str">
        <f>IFERROR(INDEX('GASB 54'!$A$7:$D$1794,'GASB 54'!$Q106,COLUMNS($A$14:D112)),"")</f>
        <v/>
      </c>
      <c r="E112" s="42"/>
      <c r="F112" s="42"/>
      <c r="G112" s="42"/>
      <c r="H112" s="42"/>
      <c r="I112" s="152"/>
      <c r="J112" s="43"/>
      <c r="K112" s="145" t="str">
        <f t="shared" si="5"/>
        <v/>
      </c>
      <c r="L112" s="145" t="str">
        <f t="shared" si="6"/>
        <v/>
      </c>
      <c r="M112" s="145" t="str">
        <f t="shared" si="7"/>
        <v/>
      </c>
      <c r="P112" s="44" t="str">
        <f t="shared" si="4"/>
        <v/>
      </c>
      <c r="Q112" s="44">
        <f>COUNTIF($P$14:$P112,"x")</f>
        <v>1</v>
      </c>
    </row>
    <row r="113" spans="1:17" ht="28.5" customHeight="1" x14ac:dyDescent="0.25">
      <c r="A113" s="90" t="str">
        <f>IFERROR(INDEX('GASB 54'!$A$8:$D$1794,'GASB 54'!$Q107,COLUMNS($A$14:A113)),"")</f>
        <v/>
      </c>
      <c r="B113" s="90" t="str">
        <f>IFERROR(INDEX('GASB 54'!$A$7:$D$1794,'GASB 54'!$Q107,COLUMNS($A$14:B113)),"")</f>
        <v/>
      </c>
      <c r="C113" s="148" t="str">
        <f>IFERROR(INDEX('GASB 54'!$A$7:$D$1794,'GASB 54'!$Q107,COLUMNS($A$14:C113)),"")</f>
        <v/>
      </c>
      <c r="D113" s="90" t="str">
        <f>IFERROR(INDEX('GASB 54'!$A$7:$D$1794,'GASB 54'!$Q107,COLUMNS($A$14:D113)),"")</f>
        <v/>
      </c>
      <c r="E113" s="42"/>
      <c r="F113" s="42"/>
      <c r="G113" s="42"/>
      <c r="H113" s="42"/>
      <c r="I113" s="152"/>
      <c r="J113" s="43"/>
      <c r="K113" s="145" t="str">
        <f t="shared" si="5"/>
        <v/>
      </c>
      <c r="L113" s="145" t="str">
        <f t="shared" si="6"/>
        <v/>
      </c>
      <c r="M113" s="145" t="str">
        <f t="shared" si="7"/>
        <v/>
      </c>
      <c r="P113" s="44" t="str">
        <f t="shared" si="4"/>
        <v/>
      </c>
      <c r="Q113" s="44">
        <f>COUNTIF($P$14:$P113,"x")</f>
        <v>1</v>
      </c>
    </row>
    <row r="114" spans="1:17" ht="28.5" customHeight="1" x14ac:dyDescent="0.25">
      <c r="A114" s="90" t="str">
        <f>IFERROR(INDEX('GASB 54'!$A$8:$D$1794,'GASB 54'!$Q108,COLUMNS($A$14:A114)),"")</f>
        <v/>
      </c>
      <c r="B114" s="90" t="str">
        <f>IFERROR(INDEX('GASB 54'!$A$7:$D$1794,'GASB 54'!$Q108,COLUMNS($A$14:B114)),"")</f>
        <v/>
      </c>
      <c r="C114" s="148" t="str">
        <f>IFERROR(INDEX('GASB 54'!$A$7:$D$1794,'GASB 54'!$Q108,COLUMNS($A$14:C114)),"")</f>
        <v/>
      </c>
      <c r="D114" s="90" t="str">
        <f>IFERROR(INDEX('GASB 54'!$A$7:$D$1794,'GASB 54'!$Q108,COLUMNS($A$14:D114)),"")</f>
        <v/>
      </c>
      <c r="E114" s="42"/>
      <c r="F114" s="42"/>
      <c r="G114" s="42"/>
      <c r="H114" s="42"/>
      <c r="I114" s="152"/>
      <c r="J114" s="43"/>
      <c r="K114" s="145" t="str">
        <f t="shared" si="5"/>
        <v/>
      </c>
      <c r="L114" s="145" t="str">
        <f t="shared" si="6"/>
        <v/>
      </c>
      <c r="M114" s="145" t="str">
        <f t="shared" si="7"/>
        <v/>
      </c>
      <c r="P114" s="44" t="str">
        <f t="shared" si="4"/>
        <v/>
      </c>
      <c r="Q114" s="44">
        <f>COUNTIF($P$14:$P114,"x")</f>
        <v>1</v>
      </c>
    </row>
    <row r="115" spans="1:17" ht="28.5" customHeight="1" x14ac:dyDescent="0.25">
      <c r="A115" s="90" t="str">
        <f>IFERROR(INDEX('GASB 54'!$A$8:$D$1794,'GASB 54'!$Q109,COLUMNS($A$14:A115)),"")</f>
        <v/>
      </c>
      <c r="B115" s="90" t="str">
        <f>IFERROR(INDEX('GASB 54'!$A$7:$D$1794,'GASB 54'!$Q109,COLUMNS($A$14:B115)),"")</f>
        <v/>
      </c>
      <c r="C115" s="148" t="str">
        <f>IFERROR(INDEX('GASB 54'!$A$7:$D$1794,'GASB 54'!$Q109,COLUMNS($A$14:C115)),"")</f>
        <v/>
      </c>
      <c r="D115" s="90" t="str">
        <f>IFERROR(INDEX('GASB 54'!$A$7:$D$1794,'GASB 54'!$Q109,COLUMNS($A$14:D115)),"")</f>
        <v/>
      </c>
      <c r="E115" s="42"/>
      <c r="F115" s="42"/>
      <c r="G115" s="42"/>
      <c r="H115" s="42"/>
      <c r="I115" s="152"/>
      <c r="J115" s="43"/>
      <c r="K115" s="145" t="str">
        <f t="shared" si="5"/>
        <v/>
      </c>
      <c r="L115" s="145" t="str">
        <f t="shared" si="6"/>
        <v/>
      </c>
      <c r="M115" s="145" t="str">
        <f t="shared" si="7"/>
        <v/>
      </c>
      <c r="P115" s="44" t="str">
        <f t="shared" si="4"/>
        <v/>
      </c>
      <c r="Q115" s="44">
        <f>COUNTIF($P$14:$P115,"x")</f>
        <v>1</v>
      </c>
    </row>
    <row r="116" spans="1:17" ht="28.5" customHeight="1" x14ac:dyDescent="0.25">
      <c r="A116" s="90" t="str">
        <f>IFERROR(INDEX('GASB 54'!$A$8:$D$1794,'GASB 54'!$Q110,COLUMNS($A$14:A116)),"")</f>
        <v/>
      </c>
      <c r="B116" s="90" t="str">
        <f>IFERROR(INDEX('GASB 54'!$A$7:$D$1794,'GASB 54'!$Q110,COLUMNS($A$14:B116)),"")</f>
        <v/>
      </c>
      <c r="C116" s="148" t="str">
        <f>IFERROR(INDEX('GASB 54'!$A$7:$D$1794,'GASB 54'!$Q110,COLUMNS($A$14:C116)),"")</f>
        <v/>
      </c>
      <c r="D116" s="90" t="str">
        <f>IFERROR(INDEX('GASB 54'!$A$7:$D$1794,'GASB 54'!$Q110,COLUMNS($A$14:D116)),"")</f>
        <v/>
      </c>
      <c r="E116" s="42"/>
      <c r="F116" s="42"/>
      <c r="G116" s="42"/>
      <c r="H116" s="42"/>
      <c r="I116" s="152"/>
      <c r="J116" s="43"/>
      <c r="K116" s="145" t="str">
        <f t="shared" si="5"/>
        <v/>
      </c>
      <c r="L116" s="145" t="str">
        <f t="shared" si="6"/>
        <v/>
      </c>
      <c r="M116" s="145" t="str">
        <f t="shared" si="7"/>
        <v/>
      </c>
      <c r="P116" s="44" t="str">
        <f t="shared" si="4"/>
        <v/>
      </c>
      <c r="Q116" s="44">
        <f>COUNTIF($P$14:$P116,"x")</f>
        <v>1</v>
      </c>
    </row>
    <row r="117" spans="1:17" ht="28.5" customHeight="1" x14ac:dyDescent="0.25">
      <c r="A117" s="90" t="str">
        <f>IFERROR(INDEX('GASB 54'!$A$8:$D$1794,'GASB 54'!$Q111,COLUMNS($A$14:A117)),"")</f>
        <v/>
      </c>
      <c r="B117" s="90" t="str">
        <f>IFERROR(INDEX('GASB 54'!$A$7:$D$1794,'GASB 54'!$Q111,COLUMNS($A$14:B117)),"")</f>
        <v/>
      </c>
      <c r="C117" s="148" t="str">
        <f>IFERROR(INDEX('GASB 54'!$A$7:$D$1794,'GASB 54'!$Q111,COLUMNS($A$14:C117)),"")</f>
        <v/>
      </c>
      <c r="D117" s="90" t="str">
        <f>IFERROR(INDEX('GASB 54'!$A$7:$D$1794,'GASB 54'!$Q111,COLUMNS($A$14:D117)),"")</f>
        <v/>
      </c>
      <c r="E117" s="42"/>
      <c r="F117" s="42"/>
      <c r="G117" s="42"/>
      <c r="H117" s="42"/>
      <c r="I117" s="152"/>
      <c r="J117" s="43"/>
      <c r="K117" s="145" t="str">
        <f t="shared" si="5"/>
        <v/>
      </c>
      <c r="L117" s="145" t="str">
        <f t="shared" si="6"/>
        <v/>
      </c>
      <c r="M117" s="145" t="str">
        <f t="shared" si="7"/>
        <v/>
      </c>
      <c r="P117" s="44" t="str">
        <f t="shared" si="4"/>
        <v/>
      </c>
      <c r="Q117" s="44">
        <f>COUNTIF($P$14:$P117,"x")</f>
        <v>1</v>
      </c>
    </row>
    <row r="118" spans="1:17" ht="28.5" customHeight="1" x14ac:dyDescent="0.25">
      <c r="A118" s="90" t="str">
        <f>IFERROR(INDEX('GASB 54'!$A$8:$D$1794,'GASB 54'!$Q112,COLUMNS($A$14:A118)),"")</f>
        <v/>
      </c>
      <c r="B118" s="90" t="str">
        <f>IFERROR(INDEX('GASB 54'!$A$7:$D$1794,'GASB 54'!$Q112,COLUMNS($A$14:B118)),"")</f>
        <v/>
      </c>
      <c r="C118" s="148" t="str">
        <f>IFERROR(INDEX('GASB 54'!$A$7:$D$1794,'GASB 54'!$Q112,COLUMNS($A$14:C118)),"")</f>
        <v/>
      </c>
      <c r="D118" s="90" t="str">
        <f>IFERROR(INDEX('GASB 54'!$A$7:$D$1794,'GASB 54'!$Q112,COLUMNS($A$14:D118)),"")</f>
        <v/>
      </c>
      <c r="E118" s="42"/>
      <c r="F118" s="42"/>
      <c r="G118" s="42"/>
      <c r="H118" s="42"/>
      <c r="I118" s="152"/>
      <c r="J118" s="43"/>
      <c r="K118" s="145" t="str">
        <f t="shared" si="5"/>
        <v/>
      </c>
      <c r="L118" s="145" t="str">
        <f t="shared" si="6"/>
        <v/>
      </c>
      <c r="M118" s="145" t="str">
        <f t="shared" si="7"/>
        <v/>
      </c>
      <c r="P118" s="44" t="str">
        <f t="shared" si="4"/>
        <v/>
      </c>
      <c r="Q118" s="44">
        <f>COUNTIF($P$14:$P118,"x")</f>
        <v>1</v>
      </c>
    </row>
    <row r="119" spans="1:17" ht="28.5" customHeight="1" x14ac:dyDescent="0.25">
      <c r="A119" s="90" t="str">
        <f>IFERROR(INDEX('GASB 54'!$A$8:$D$1794,'GASB 54'!$Q113,COLUMNS($A$14:A119)),"")</f>
        <v/>
      </c>
      <c r="B119" s="90" t="str">
        <f>IFERROR(INDEX('GASB 54'!$A$7:$D$1794,'GASB 54'!$Q113,COLUMNS($A$14:B119)),"")</f>
        <v/>
      </c>
      <c r="C119" s="148" t="str">
        <f>IFERROR(INDEX('GASB 54'!$A$7:$D$1794,'GASB 54'!$Q113,COLUMNS($A$14:C119)),"")</f>
        <v/>
      </c>
      <c r="D119" s="90" t="str">
        <f>IFERROR(INDEX('GASB 54'!$A$7:$D$1794,'GASB 54'!$Q113,COLUMNS($A$14:D119)),"")</f>
        <v/>
      </c>
      <c r="E119" s="42"/>
      <c r="F119" s="42"/>
      <c r="G119" s="42"/>
      <c r="H119" s="42"/>
      <c r="I119" s="152"/>
      <c r="J119" s="43"/>
      <c r="K119" s="145" t="str">
        <f t="shared" si="5"/>
        <v/>
      </c>
      <c r="L119" s="145" t="str">
        <f t="shared" si="6"/>
        <v/>
      </c>
      <c r="M119" s="145" t="str">
        <f t="shared" si="7"/>
        <v/>
      </c>
      <c r="P119" s="44" t="str">
        <f t="shared" si="4"/>
        <v/>
      </c>
      <c r="Q119" s="44">
        <f>COUNTIF($P$14:$P119,"x")</f>
        <v>1</v>
      </c>
    </row>
    <row r="120" spans="1:17" ht="28.5" customHeight="1" x14ac:dyDescent="0.25">
      <c r="A120" s="90" t="str">
        <f>IFERROR(INDEX('GASB 54'!$A$8:$D$1794,'GASB 54'!$Q114,COLUMNS($A$14:A120)),"")</f>
        <v/>
      </c>
      <c r="B120" s="90" t="str">
        <f>IFERROR(INDEX('GASB 54'!$A$7:$D$1794,'GASB 54'!$Q114,COLUMNS($A$14:B120)),"")</f>
        <v/>
      </c>
      <c r="C120" s="148" t="str">
        <f>IFERROR(INDEX('GASB 54'!$A$7:$D$1794,'GASB 54'!$Q114,COLUMNS($A$14:C120)),"")</f>
        <v/>
      </c>
      <c r="D120" s="90" t="str">
        <f>IFERROR(INDEX('GASB 54'!$A$7:$D$1794,'GASB 54'!$Q114,COLUMNS($A$14:D120)),"")</f>
        <v/>
      </c>
      <c r="E120" s="42"/>
      <c r="F120" s="42"/>
      <c r="G120" s="42"/>
      <c r="H120" s="42"/>
      <c r="I120" s="152"/>
      <c r="J120" s="43"/>
      <c r="K120" s="145" t="str">
        <f t="shared" si="5"/>
        <v/>
      </c>
      <c r="L120" s="145" t="str">
        <f t="shared" si="6"/>
        <v/>
      </c>
      <c r="M120" s="145" t="str">
        <f t="shared" si="7"/>
        <v/>
      </c>
      <c r="P120" s="44" t="str">
        <f t="shared" si="4"/>
        <v/>
      </c>
      <c r="Q120" s="44">
        <f>COUNTIF($P$14:$P120,"x")</f>
        <v>1</v>
      </c>
    </row>
    <row r="121" spans="1:17" ht="28.5" customHeight="1" x14ac:dyDescent="0.25">
      <c r="A121" s="90" t="str">
        <f>IFERROR(INDEX('GASB 54'!$A$8:$D$1794,'GASB 54'!$Q115,COLUMNS($A$14:A121)),"")</f>
        <v/>
      </c>
      <c r="B121" s="90" t="str">
        <f>IFERROR(INDEX('GASB 54'!$A$7:$D$1794,'GASB 54'!$Q115,COLUMNS($A$14:B121)),"")</f>
        <v/>
      </c>
      <c r="C121" s="148" t="str">
        <f>IFERROR(INDEX('GASB 54'!$A$7:$D$1794,'GASB 54'!$Q115,COLUMNS($A$14:C121)),"")</f>
        <v/>
      </c>
      <c r="D121" s="90" t="str">
        <f>IFERROR(INDEX('GASB 54'!$A$7:$D$1794,'GASB 54'!$Q115,COLUMNS($A$14:D121)),"")</f>
        <v/>
      </c>
      <c r="E121" s="42"/>
      <c r="F121" s="42"/>
      <c r="G121" s="42"/>
      <c r="H121" s="42"/>
      <c r="I121" s="152"/>
      <c r="J121" s="43"/>
      <c r="K121" s="145" t="str">
        <f t="shared" si="5"/>
        <v/>
      </c>
      <c r="L121" s="145" t="str">
        <f t="shared" si="6"/>
        <v/>
      </c>
      <c r="M121" s="145" t="str">
        <f t="shared" si="7"/>
        <v/>
      </c>
      <c r="P121" s="44" t="str">
        <f t="shared" si="4"/>
        <v/>
      </c>
      <c r="Q121" s="44">
        <f>COUNTIF($P$14:$P121,"x")</f>
        <v>1</v>
      </c>
    </row>
    <row r="122" spans="1:17" ht="28.5" customHeight="1" x14ac:dyDescent="0.25">
      <c r="A122" s="90" t="str">
        <f>IFERROR(INDEX('GASB 54'!$A$8:$D$1794,'GASB 54'!$Q116,COLUMNS($A$14:A122)),"")</f>
        <v/>
      </c>
      <c r="B122" s="90" t="str">
        <f>IFERROR(INDEX('GASB 54'!$A$7:$D$1794,'GASB 54'!$Q116,COLUMNS($A$14:B122)),"")</f>
        <v/>
      </c>
      <c r="C122" s="148" t="str">
        <f>IFERROR(INDEX('GASB 54'!$A$7:$D$1794,'GASB 54'!$Q116,COLUMNS($A$14:C122)),"")</f>
        <v/>
      </c>
      <c r="D122" s="90" t="str">
        <f>IFERROR(INDEX('GASB 54'!$A$7:$D$1794,'GASB 54'!$Q116,COLUMNS($A$14:D122)),"")</f>
        <v/>
      </c>
      <c r="E122" s="42"/>
      <c r="F122" s="42"/>
      <c r="G122" s="42"/>
      <c r="H122" s="42"/>
      <c r="I122" s="152"/>
      <c r="J122" s="43"/>
      <c r="K122" s="145" t="str">
        <f t="shared" si="5"/>
        <v/>
      </c>
      <c r="L122" s="145" t="str">
        <f t="shared" si="6"/>
        <v/>
      </c>
      <c r="M122" s="145" t="str">
        <f t="shared" si="7"/>
        <v/>
      </c>
      <c r="P122" s="44" t="str">
        <f t="shared" si="4"/>
        <v/>
      </c>
      <c r="Q122" s="44">
        <f>COUNTIF($P$14:$P122,"x")</f>
        <v>1</v>
      </c>
    </row>
    <row r="123" spans="1:17" ht="28.5" customHeight="1" x14ac:dyDescent="0.25">
      <c r="A123" s="90" t="str">
        <f>IFERROR(INDEX('GASB 54'!$A$8:$D$1794,'GASB 54'!$Q117,COLUMNS($A$14:A123)),"")</f>
        <v/>
      </c>
      <c r="B123" s="90" t="str">
        <f>IFERROR(INDEX('GASB 54'!$A$7:$D$1794,'GASB 54'!$Q117,COLUMNS($A$14:B123)),"")</f>
        <v/>
      </c>
      <c r="C123" s="148" t="str">
        <f>IFERROR(INDEX('GASB 54'!$A$7:$D$1794,'GASB 54'!$Q117,COLUMNS($A$14:C123)),"")</f>
        <v/>
      </c>
      <c r="D123" s="90" t="str">
        <f>IFERROR(INDEX('GASB 54'!$A$7:$D$1794,'GASB 54'!$Q117,COLUMNS($A$14:D123)),"")</f>
        <v/>
      </c>
      <c r="E123" s="42"/>
      <c r="F123" s="42"/>
      <c r="G123" s="42"/>
      <c r="H123" s="42"/>
      <c r="I123" s="152"/>
      <c r="J123" s="43"/>
      <c r="K123" s="145" t="str">
        <f t="shared" si="5"/>
        <v/>
      </c>
      <c r="L123" s="145" t="str">
        <f t="shared" si="6"/>
        <v/>
      </c>
      <c r="M123" s="145" t="str">
        <f t="shared" si="7"/>
        <v/>
      </c>
      <c r="P123" s="44" t="str">
        <f t="shared" si="4"/>
        <v/>
      </c>
      <c r="Q123" s="44">
        <f>COUNTIF($P$14:$P123,"x")</f>
        <v>1</v>
      </c>
    </row>
    <row r="124" spans="1:17" ht="28.5" customHeight="1" x14ac:dyDescent="0.25">
      <c r="A124" s="90" t="str">
        <f>IFERROR(INDEX('GASB 54'!$A$8:$D$1794,'GASB 54'!$Q118,COLUMNS($A$14:A124)),"")</f>
        <v/>
      </c>
      <c r="B124" s="90" t="str">
        <f>IFERROR(INDEX('GASB 54'!$A$7:$D$1794,'GASB 54'!$Q118,COLUMNS($A$14:B124)),"")</f>
        <v/>
      </c>
      <c r="C124" s="148" t="str">
        <f>IFERROR(INDEX('GASB 54'!$A$7:$D$1794,'GASB 54'!$Q118,COLUMNS($A$14:C124)),"")</f>
        <v/>
      </c>
      <c r="D124" s="90" t="str">
        <f>IFERROR(INDEX('GASB 54'!$A$7:$D$1794,'GASB 54'!$Q118,COLUMNS($A$14:D124)),"")</f>
        <v/>
      </c>
      <c r="E124" s="42"/>
      <c r="F124" s="42"/>
      <c r="G124" s="42"/>
      <c r="H124" s="42"/>
      <c r="I124" s="152"/>
      <c r="J124" s="43"/>
      <c r="K124" s="145" t="str">
        <f t="shared" si="5"/>
        <v/>
      </c>
      <c r="L124" s="145" t="str">
        <f t="shared" si="6"/>
        <v/>
      </c>
      <c r="M124" s="145" t="str">
        <f t="shared" si="7"/>
        <v/>
      </c>
      <c r="P124" s="44" t="str">
        <f t="shared" si="4"/>
        <v/>
      </c>
      <c r="Q124" s="44">
        <f>COUNTIF($P$14:$P124,"x")</f>
        <v>1</v>
      </c>
    </row>
    <row r="125" spans="1:17" ht="28.5" customHeight="1" x14ac:dyDescent="0.25">
      <c r="A125" s="90" t="str">
        <f>IFERROR(INDEX('GASB 54'!$A$8:$D$1794,'GASB 54'!$Q119,COLUMNS($A$14:A125)),"")</f>
        <v/>
      </c>
      <c r="B125" s="90" t="str">
        <f>IFERROR(INDEX('GASB 54'!$A$7:$D$1794,'GASB 54'!$Q119,COLUMNS($A$14:B125)),"")</f>
        <v/>
      </c>
      <c r="C125" s="148" t="str">
        <f>IFERROR(INDEX('GASB 54'!$A$7:$D$1794,'GASB 54'!$Q119,COLUMNS($A$14:C125)),"")</f>
        <v/>
      </c>
      <c r="D125" s="90" t="str">
        <f>IFERROR(INDEX('GASB 54'!$A$7:$D$1794,'GASB 54'!$Q119,COLUMNS($A$14:D125)),"")</f>
        <v/>
      </c>
      <c r="E125" s="42"/>
      <c r="F125" s="42"/>
      <c r="G125" s="42"/>
      <c r="H125" s="42"/>
      <c r="I125" s="152"/>
      <c r="J125" s="43"/>
      <c r="K125" s="145" t="str">
        <f t="shared" si="5"/>
        <v/>
      </c>
      <c r="L125" s="145" t="str">
        <f t="shared" si="6"/>
        <v/>
      </c>
      <c r="M125" s="145" t="str">
        <f t="shared" si="7"/>
        <v/>
      </c>
      <c r="P125" s="44" t="str">
        <f t="shared" si="4"/>
        <v/>
      </c>
      <c r="Q125" s="44">
        <f>COUNTIF($P$14:$P125,"x")</f>
        <v>1</v>
      </c>
    </row>
    <row r="126" spans="1:17" ht="28.5" customHeight="1" x14ac:dyDescent="0.25">
      <c r="A126" s="90" t="str">
        <f>IFERROR(INDEX('GASB 54'!$A$8:$D$1794,'GASB 54'!$Q120,COLUMNS($A$14:A126)),"")</f>
        <v/>
      </c>
      <c r="B126" s="90" t="str">
        <f>IFERROR(INDEX('GASB 54'!$A$7:$D$1794,'GASB 54'!$Q120,COLUMNS($A$14:B126)),"")</f>
        <v/>
      </c>
      <c r="C126" s="148" t="str">
        <f>IFERROR(INDEX('GASB 54'!$A$7:$D$1794,'GASB 54'!$Q120,COLUMNS($A$14:C126)),"")</f>
        <v/>
      </c>
      <c r="D126" s="90" t="str">
        <f>IFERROR(INDEX('GASB 54'!$A$7:$D$1794,'GASB 54'!$Q120,COLUMNS($A$14:D126)),"")</f>
        <v/>
      </c>
      <c r="E126" s="42"/>
      <c r="F126" s="42"/>
      <c r="G126" s="42"/>
      <c r="H126" s="42"/>
      <c r="I126" s="152"/>
      <c r="J126" s="43"/>
      <c r="K126" s="145" t="str">
        <f t="shared" si="5"/>
        <v/>
      </c>
      <c r="L126" s="145" t="str">
        <f t="shared" si="6"/>
        <v/>
      </c>
      <c r="M126" s="145" t="str">
        <f t="shared" si="7"/>
        <v/>
      </c>
      <c r="P126" s="44" t="str">
        <f t="shared" si="4"/>
        <v/>
      </c>
      <c r="Q126" s="44">
        <f>COUNTIF($P$14:$P126,"x")</f>
        <v>1</v>
      </c>
    </row>
    <row r="127" spans="1:17" ht="28.5" customHeight="1" x14ac:dyDescent="0.25">
      <c r="A127" s="90" t="str">
        <f>IFERROR(INDEX('GASB 54'!$A$8:$D$1794,'GASB 54'!$Q121,COLUMNS($A$14:A127)),"")</f>
        <v/>
      </c>
      <c r="B127" s="90" t="str">
        <f>IFERROR(INDEX('GASB 54'!$A$7:$D$1794,'GASB 54'!$Q121,COLUMNS($A$14:B127)),"")</f>
        <v/>
      </c>
      <c r="C127" s="148" t="str">
        <f>IFERROR(INDEX('GASB 54'!$A$7:$D$1794,'GASB 54'!$Q121,COLUMNS($A$14:C127)),"")</f>
        <v/>
      </c>
      <c r="D127" s="90" t="str">
        <f>IFERROR(INDEX('GASB 54'!$A$7:$D$1794,'GASB 54'!$Q121,COLUMNS($A$14:D127)),"")</f>
        <v/>
      </c>
      <c r="E127" s="42"/>
      <c r="F127" s="42"/>
      <c r="G127" s="42"/>
      <c r="H127" s="42"/>
      <c r="I127" s="152"/>
      <c r="J127" s="43"/>
      <c r="K127" s="145" t="str">
        <f t="shared" si="5"/>
        <v/>
      </c>
      <c r="L127" s="145" t="str">
        <f t="shared" si="6"/>
        <v/>
      </c>
      <c r="M127" s="145" t="str">
        <f t="shared" si="7"/>
        <v/>
      </c>
      <c r="P127" s="44" t="str">
        <f t="shared" si="4"/>
        <v/>
      </c>
      <c r="Q127" s="44">
        <f>COUNTIF($P$14:$P127,"x")</f>
        <v>1</v>
      </c>
    </row>
    <row r="128" spans="1:17" ht="28.5" customHeight="1" x14ac:dyDescent="0.25">
      <c r="A128" s="90" t="str">
        <f>IFERROR(INDEX('GASB 54'!$A$8:$D$1794,'GASB 54'!$Q122,COLUMNS($A$14:A128)),"")</f>
        <v/>
      </c>
      <c r="B128" s="90" t="str">
        <f>IFERROR(INDEX('GASB 54'!$A$7:$D$1794,'GASB 54'!$Q122,COLUMNS($A$14:B128)),"")</f>
        <v/>
      </c>
      <c r="C128" s="148" t="str">
        <f>IFERROR(INDEX('GASB 54'!$A$7:$D$1794,'GASB 54'!$Q122,COLUMNS($A$14:C128)),"")</f>
        <v/>
      </c>
      <c r="D128" s="90" t="str">
        <f>IFERROR(INDEX('GASB 54'!$A$7:$D$1794,'GASB 54'!$Q122,COLUMNS($A$14:D128)),"")</f>
        <v/>
      </c>
      <c r="E128" s="42"/>
      <c r="F128" s="42"/>
      <c r="G128" s="42"/>
      <c r="H128" s="42"/>
      <c r="I128" s="152"/>
      <c r="J128" s="43"/>
      <c r="K128" s="145" t="str">
        <f t="shared" si="5"/>
        <v/>
      </c>
      <c r="L128" s="145" t="str">
        <f t="shared" si="6"/>
        <v/>
      </c>
      <c r="M128" s="145" t="str">
        <f t="shared" si="7"/>
        <v/>
      </c>
      <c r="P128" s="44" t="str">
        <f t="shared" si="4"/>
        <v/>
      </c>
      <c r="Q128" s="44">
        <f>COUNTIF($P$14:$P128,"x")</f>
        <v>1</v>
      </c>
    </row>
    <row r="129" spans="1:17" ht="28.5" customHeight="1" x14ac:dyDescent="0.25">
      <c r="A129" s="90" t="str">
        <f>IFERROR(INDEX('GASB 54'!$A$8:$D$1794,'GASB 54'!$Q123,COLUMNS($A$14:A129)),"")</f>
        <v/>
      </c>
      <c r="B129" s="90" t="str">
        <f>IFERROR(INDEX('GASB 54'!$A$7:$D$1794,'GASB 54'!$Q123,COLUMNS($A$14:B129)),"")</f>
        <v/>
      </c>
      <c r="C129" s="148" t="str">
        <f>IFERROR(INDEX('GASB 54'!$A$7:$D$1794,'GASB 54'!$Q123,COLUMNS($A$14:C129)),"")</f>
        <v/>
      </c>
      <c r="D129" s="90" t="str">
        <f>IFERROR(INDEX('GASB 54'!$A$7:$D$1794,'GASB 54'!$Q123,COLUMNS($A$14:D129)),"")</f>
        <v/>
      </c>
      <c r="E129" s="42"/>
      <c r="F129" s="42"/>
      <c r="G129" s="42"/>
      <c r="H129" s="42"/>
      <c r="I129" s="152"/>
      <c r="J129" s="43"/>
      <c r="K129" s="145" t="str">
        <f t="shared" si="5"/>
        <v/>
      </c>
      <c r="L129" s="145" t="str">
        <f t="shared" si="6"/>
        <v/>
      </c>
      <c r="M129" s="145" t="str">
        <f t="shared" si="7"/>
        <v/>
      </c>
      <c r="P129" s="44" t="str">
        <f t="shared" si="4"/>
        <v/>
      </c>
      <c r="Q129" s="44">
        <f>COUNTIF($P$14:$P129,"x")</f>
        <v>1</v>
      </c>
    </row>
    <row r="130" spans="1:17" ht="28.5" customHeight="1" x14ac:dyDescent="0.25">
      <c r="A130" s="90" t="str">
        <f>IFERROR(INDEX('GASB 54'!$A$8:$D$1794,'GASB 54'!$Q124,COLUMNS($A$14:A130)),"")</f>
        <v/>
      </c>
      <c r="B130" s="90" t="str">
        <f>IFERROR(INDEX('GASB 54'!$A$7:$D$1794,'GASB 54'!$Q124,COLUMNS($A$14:B130)),"")</f>
        <v/>
      </c>
      <c r="C130" s="148" t="str">
        <f>IFERROR(INDEX('GASB 54'!$A$7:$D$1794,'GASB 54'!$Q124,COLUMNS($A$14:C130)),"")</f>
        <v/>
      </c>
      <c r="D130" s="90" t="str">
        <f>IFERROR(INDEX('GASB 54'!$A$7:$D$1794,'GASB 54'!$Q124,COLUMNS($A$14:D130)),"")</f>
        <v/>
      </c>
      <c r="E130" s="42"/>
      <c r="F130" s="42"/>
      <c r="G130" s="42"/>
      <c r="H130" s="42"/>
      <c r="I130" s="152"/>
      <c r="J130" s="43"/>
      <c r="K130" s="145" t="str">
        <f t="shared" si="5"/>
        <v/>
      </c>
      <c r="L130" s="145" t="str">
        <f t="shared" si="6"/>
        <v/>
      </c>
      <c r="M130" s="145" t="str">
        <f t="shared" si="7"/>
        <v/>
      </c>
      <c r="P130" s="44" t="str">
        <f t="shared" si="4"/>
        <v/>
      </c>
      <c r="Q130" s="44">
        <f>COUNTIF($P$14:$P130,"x")</f>
        <v>1</v>
      </c>
    </row>
    <row r="131" spans="1:17" ht="28.5" customHeight="1" x14ac:dyDescent="0.25">
      <c r="A131" s="90" t="str">
        <f>IFERROR(INDEX('GASB 54'!$A$8:$D$1794,'GASB 54'!$Q125,COLUMNS($A$14:A131)),"")</f>
        <v/>
      </c>
      <c r="B131" s="90" t="str">
        <f>IFERROR(INDEX('GASB 54'!$A$7:$D$1794,'GASB 54'!$Q125,COLUMNS($A$14:B131)),"")</f>
        <v/>
      </c>
      <c r="C131" s="148" t="str">
        <f>IFERROR(INDEX('GASB 54'!$A$7:$D$1794,'GASB 54'!$Q125,COLUMNS($A$14:C131)),"")</f>
        <v/>
      </c>
      <c r="D131" s="90" t="str">
        <f>IFERROR(INDEX('GASB 54'!$A$7:$D$1794,'GASB 54'!$Q125,COLUMNS($A$14:D131)),"")</f>
        <v/>
      </c>
      <c r="E131" s="42"/>
      <c r="F131" s="42"/>
      <c r="G131" s="42"/>
      <c r="H131" s="42"/>
      <c r="I131" s="152"/>
      <c r="J131" s="43"/>
      <c r="K131" s="145" t="str">
        <f t="shared" si="5"/>
        <v/>
      </c>
      <c r="L131" s="145" t="str">
        <f t="shared" si="6"/>
        <v/>
      </c>
      <c r="M131" s="145" t="str">
        <f t="shared" si="7"/>
        <v/>
      </c>
      <c r="P131" s="44" t="str">
        <f t="shared" si="4"/>
        <v/>
      </c>
      <c r="Q131" s="44">
        <f>COUNTIF($P$14:$P131,"x")</f>
        <v>1</v>
      </c>
    </row>
    <row r="132" spans="1:17" ht="28.5" customHeight="1" x14ac:dyDescent="0.25">
      <c r="A132" s="90" t="str">
        <f>IFERROR(INDEX('GASB 54'!$A$8:$D$1794,'GASB 54'!$Q126,COLUMNS($A$14:A132)),"")</f>
        <v/>
      </c>
      <c r="B132" s="90" t="str">
        <f>IFERROR(INDEX('GASB 54'!$A$7:$D$1794,'GASB 54'!$Q126,COLUMNS($A$14:B132)),"")</f>
        <v/>
      </c>
      <c r="C132" s="148" t="str">
        <f>IFERROR(INDEX('GASB 54'!$A$7:$D$1794,'GASB 54'!$Q126,COLUMNS($A$14:C132)),"")</f>
        <v/>
      </c>
      <c r="D132" s="90" t="str">
        <f>IFERROR(INDEX('GASB 54'!$A$7:$D$1794,'GASB 54'!$Q126,COLUMNS($A$14:D132)),"")</f>
        <v/>
      </c>
      <c r="E132" s="42"/>
      <c r="F132" s="42"/>
      <c r="G132" s="42"/>
      <c r="H132" s="42"/>
      <c r="I132" s="152"/>
      <c r="J132" s="43"/>
      <c r="K132" s="145" t="str">
        <f t="shared" si="5"/>
        <v/>
      </c>
      <c r="L132" s="145" t="str">
        <f t="shared" si="6"/>
        <v/>
      </c>
      <c r="M132" s="145" t="str">
        <f t="shared" si="7"/>
        <v/>
      </c>
      <c r="P132" s="44" t="str">
        <f t="shared" si="4"/>
        <v/>
      </c>
      <c r="Q132" s="44">
        <f>COUNTIF($P$14:$P132,"x")</f>
        <v>1</v>
      </c>
    </row>
    <row r="133" spans="1:17" ht="28.5" customHeight="1" x14ac:dyDescent="0.25">
      <c r="A133" s="90" t="str">
        <f>IFERROR(INDEX('GASB 54'!$A$8:$D$1794,'GASB 54'!$Q127,COLUMNS($A$14:A133)),"")</f>
        <v/>
      </c>
      <c r="B133" s="90" t="str">
        <f>IFERROR(INDEX('GASB 54'!$A$7:$D$1794,'GASB 54'!$Q127,COLUMNS($A$14:B133)),"")</f>
        <v/>
      </c>
      <c r="C133" s="148" t="str">
        <f>IFERROR(INDEX('GASB 54'!$A$7:$D$1794,'GASB 54'!$Q127,COLUMNS($A$14:C133)),"")</f>
        <v/>
      </c>
      <c r="D133" s="90" t="str">
        <f>IFERROR(INDEX('GASB 54'!$A$7:$D$1794,'GASB 54'!$Q127,COLUMNS($A$14:D133)),"")</f>
        <v/>
      </c>
      <c r="E133" s="42"/>
      <c r="F133" s="42"/>
      <c r="G133" s="42"/>
      <c r="H133" s="42"/>
      <c r="I133" s="152"/>
      <c r="J133" s="43"/>
      <c r="K133" s="145" t="str">
        <f t="shared" si="5"/>
        <v/>
      </c>
      <c r="L133" s="145" t="str">
        <f t="shared" si="6"/>
        <v/>
      </c>
      <c r="M133" s="145" t="str">
        <f t="shared" si="7"/>
        <v/>
      </c>
      <c r="P133" s="44" t="str">
        <f t="shared" si="4"/>
        <v/>
      </c>
      <c r="Q133" s="44">
        <f>COUNTIF($P$14:$P133,"x")</f>
        <v>1</v>
      </c>
    </row>
    <row r="134" spans="1:17" ht="28.5" customHeight="1" x14ac:dyDescent="0.25">
      <c r="A134" s="90" t="str">
        <f>IFERROR(INDEX('GASB 54'!$A$8:$D$1794,'GASB 54'!$Q128,COLUMNS($A$14:A134)),"")</f>
        <v/>
      </c>
      <c r="B134" s="90" t="str">
        <f>IFERROR(INDEX('GASB 54'!$A$7:$D$1794,'GASB 54'!$Q128,COLUMNS($A$14:B134)),"")</f>
        <v/>
      </c>
      <c r="C134" s="148" t="str">
        <f>IFERROR(INDEX('GASB 54'!$A$7:$D$1794,'GASB 54'!$Q128,COLUMNS($A$14:C134)),"")</f>
        <v/>
      </c>
      <c r="D134" s="90" t="str">
        <f>IFERROR(INDEX('GASB 54'!$A$7:$D$1794,'GASB 54'!$Q128,COLUMNS($A$14:D134)),"")</f>
        <v/>
      </c>
      <c r="E134" s="42"/>
      <c r="F134" s="42"/>
      <c r="G134" s="42"/>
      <c r="H134" s="42"/>
      <c r="I134" s="152"/>
      <c r="J134" s="43"/>
      <c r="K134" s="145" t="str">
        <f t="shared" si="5"/>
        <v/>
      </c>
      <c r="L134" s="145" t="str">
        <f t="shared" si="6"/>
        <v/>
      </c>
      <c r="M134" s="145" t="str">
        <f t="shared" si="7"/>
        <v/>
      </c>
      <c r="P134" s="44" t="str">
        <f t="shared" si="4"/>
        <v/>
      </c>
      <c r="Q134" s="44">
        <f>COUNTIF($P$14:$P134,"x")</f>
        <v>1</v>
      </c>
    </row>
    <row r="135" spans="1:17" ht="28.5" customHeight="1" x14ac:dyDescent="0.25">
      <c r="A135" s="90" t="str">
        <f>IFERROR(INDEX('GASB 54'!$A$8:$D$1794,'GASB 54'!$Q129,COLUMNS($A$14:A135)),"")</f>
        <v/>
      </c>
      <c r="B135" s="90" t="str">
        <f>IFERROR(INDEX('GASB 54'!$A$7:$D$1794,'GASB 54'!$Q129,COLUMNS($A$14:B135)),"")</f>
        <v/>
      </c>
      <c r="C135" s="148" t="str">
        <f>IFERROR(INDEX('GASB 54'!$A$7:$D$1794,'GASB 54'!$Q129,COLUMNS($A$14:C135)),"")</f>
        <v/>
      </c>
      <c r="D135" s="90" t="str">
        <f>IFERROR(INDEX('GASB 54'!$A$7:$D$1794,'GASB 54'!$Q129,COLUMNS($A$14:D135)),"")</f>
        <v/>
      </c>
      <c r="E135" s="42"/>
      <c r="F135" s="42"/>
      <c r="G135" s="42"/>
      <c r="H135" s="42"/>
      <c r="I135" s="152"/>
      <c r="J135" s="43"/>
      <c r="K135" s="145" t="str">
        <f t="shared" si="5"/>
        <v/>
      </c>
      <c r="L135" s="145" t="str">
        <f t="shared" si="6"/>
        <v/>
      </c>
      <c r="M135" s="145" t="str">
        <f t="shared" si="7"/>
        <v/>
      </c>
      <c r="P135" s="44" t="str">
        <f t="shared" si="4"/>
        <v/>
      </c>
      <c r="Q135" s="44">
        <f>COUNTIF($P$14:$P135,"x")</f>
        <v>1</v>
      </c>
    </row>
    <row r="136" spans="1:17" ht="28.5" customHeight="1" x14ac:dyDescent="0.25">
      <c r="A136" s="90" t="str">
        <f>IFERROR(INDEX('GASB 54'!$A$8:$D$1794,'GASB 54'!$Q130,COLUMNS($A$14:A136)),"")</f>
        <v/>
      </c>
      <c r="B136" s="90" t="str">
        <f>IFERROR(INDEX('GASB 54'!$A$7:$D$1794,'GASB 54'!$Q130,COLUMNS($A$14:B136)),"")</f>
        <v/>
      </c>
      <c r="C136" s="148" t="str">
        <f>IFERROR(INDEX('GASB 54'!$A$7:$D$1794,'GASB 54'!$Q130,COLUMNS($A$14:C136)),"")</f>
        <v/>
      </c>
      <c r="D136" s="90" t="str">
        <f>IFERROR(INDEX('GASB 54'!$A$7:$D$1794,'GASB 54'!$Q130,COLUMNS($A$14:D136)),"")</f>
        <v/>
      </c>
      <c r="E136" s="42"/>
      <c r="F136" s="42"/>
      <c r="G136" s="42"/>
      <c r="H136" s="42"/>
      <c r="I136" s="152"/>
      <c r="J136" s="43"/>
      <c r="K136" s="145" t="str">
        <f t="shared" si="5"/>
        <v/>
      </c>
      <c r="L136" s="145" t="str">
        <f t="shared" si="6"/>
        <v/>
      </c>
      <c r="M136" s="145" t="str">
        <f t="shared" si="7"/>
        <v/>
      </c>
      <c r="P136" s="44" t="str">
        <f t="shared" si="4"/>
        <v/>
      </c>
      <c r="Q136" s="44">
        <f>COUNTIF($P$14:$P136,"x")</f>
        <v>1</v>
      </c>
    </row>
    <row r="137" spans="1:17" ht="28.5" customHeight="1" x14ac:dyDescent="0.25">
      <c r="A137" s="90" t="str">
        <f>IFERROR(INDEX('GASB 54'!$A$8:$D$1794,'GASB 54'!$Q131,COLUMNS($A$14:A137)),"")</f>
        <v/>
      </c>
      <c r="B137" s="90" t="str">
        <f>IFERROR(INDEX('GASB 54'!$A$7:$D$1794,'GASB 54'!$Q131,COLUMNS($A$14:B137)),"")</f>
        <v/>
      </c>
      <c r="C137" s="148" t="str">
        <f>IFERROR(INDEX('GASB 54'!$A$7:$D$1794,'GASB 54'!$Q131,COLUMNS($A$14:C137)),"")</f>
        <v/>
      </c>
      <c r="D137" s="90" t="str">
        <f>IFERROR(INDEX('GASB 54'!$A$7:$D$1794,'GASB 54'!$Q131,COLUMNS($A$14:D137)),"")</f>
        <v/>
      </c>
      <c r="E137" s="42"/>
      <c r="F137" s="42"/>
      <c r="G137" s="42"/>
      <c r="H137" s="42"/>
      <c r="I137" s="152"/>
      <c r="J137" s="43"/>
      <c r="K137" s="145" t="str">
        <f t="shared" si="5"/>
        <v/>
      </c>
      <c r="L137" s="145" t="str">
        <f t="shared" si="6"/>
        <v/>
      </c>
      <c r="M137" s="145" t="str">
        <f t="shared" si="7"/>
        <v/>
      </c>
      <c r="P137" s="44" t="str">
        <f t="shared" si="4"/>
        <v/>
      </c>
      <c r="Q137" s="44">
        <f>COUNTIF($P$14:$P137,"x")</f>
        <v>1</v>
      </c>
    </row>
    <row r="138" spans="1:17" ht="28.5" customHeight="1" x14ac:dyDescent="0.25">
      <c r="A138" s="90" t="str">
        <f>IFERROR(INDEX('GASB 54'!$A$8:$D$1794,'GASB 54'!$Q132,COLUMNS($A$14:A138)),"")</f>
        <v/>
      </c>
      <c r="B138" s="90" t="str">
        <f>IFERROR(INDEX('GASB 54'!$A$7:$D$1794,'GASB 54'!$Q132,COLUMNS($A$14:B138)),"")</f>
        <v/>
      </c>
      <c r="C138" s="148" t="str">
        <f>IFERROR(INDEX('GASB 54'!$A$7:$D$1794,'GASB 54'!$Q132,COLUMNS($A$14:C138)),"")</f>
        <v/>
      </c>
      <c r="D138" s="90" t="str">
        <f>IFERROR(INDEX('GASB 54'!$A$7:$D$1794,'GASB 54'!$Q132,COLUMNS($A$14:D138)),"")</f>
        <v/>
      </c>
      <c r="E138" s="42"/>
      <c r="F138" s="42"/>
      <c r="G138" s="42"/>
      <c r="H138" s="42"/>
      <c r="I138" s="152"/>
      <c r="J138" s="43"/>
      <c r="K138" s="145" t="str">
        <f t="shared" si="5"/>
        <v/>
      </c>
      <c r="L138" s="145" t="str">
        <f t="shared" si="6"/>
        <v/>
      </c>
      <c r="M138" s="145" t="str">
        <f t="shared" si="7"/>
        <v/>
      </c>
      <c r="P138" s="44" t="str">
        <f t="shared" si="4"/>
        <v/>
      </c>
      <c r="Q138" s="44">
        <f>COUNTIF($P$14:$P138,"x")</f>
        <v>1</v>
      </c>
    </row>
    <row r="139" spans="1:17" ht="28.5" customHeight="1" x14ac:dyDescent="0.25">
      <c r="A139" s="90" t="str">
        <f>IFERROR(INDEX('GASB 54'!$A$8:$D$1794,'GASB 54'!$Q133,COLUMNS($A$14:A139)),"")</f>
        <v/>
      </c>
      <c r="B139" s="90" t="str">
        <f>IFERROR(INDEX('GASB 54'!$A$7:$D$1794,'GASB 54'!$Q133,COLUMNS($A$14:B139)),"")</f>
        <v/>
      </c>
      <c r="C139" s="148" t="str">
        <f>IFERROR(INDEX('GASB 54'!$A$7:$D$1794,'GASB 54'!$Q133,COLUMNS($A$14:C139)),"")</f>
        <v/>
      </c>
      <c r="D139" s="90" t="str">
        <f>IFERROR(INDEX('GASB 54'!$A$7:$D$1794,'GASB 54'!$Q133,COLUMNS($A$14:D139)),"")</f>
        <v/>
      </c>
      <c r="E139" s="42"/>
      <c r="F139" s="42"/>
      <c r="G139" s="42"/>
      <c r="H139" s="42"/>
      <c r="I139" s="152"/>
      <c r="J139" s="43"/>
      <c r="K139" s="145" t="str">
        <f t="shared" si="5"/>
        <v/>
      </c>
      <c r="L139" s="145" t="str">
        <f t="shared" si="6"/>
        <v/>
      </c>
      <c r="M139" s="145" t="str">
        <f t="shared" si="7"/>
        <v/>
      </c>
      <c r="P139" s="44" t="str">
        <f t="shared" si="4"/>
        <v/>
      </c>
      <c r="Q139" s="44">
        <f>COUNTIF($P$14:$P139,"x")</f>
        <v>1</v>
      </c>
    </row>
    <row r="140" spans="1:17" ht="28.5" customHeight="1" x14ac:dyDescent="0.25">
      <c r="A140" s="90" t="str">
        <f>IFERROR(INDEX('GASB 54'!$A$8:$D$1794,'GASB 54'!$Q134,COLUMNS($A$14:A140)),"")</f>
        <v/>
      </c>
      <c r="B140" s="90" t="str">
        <f>IFERROR(INDEX('GASB 54'!$A$7:$D$1794,'GASB 54'!$Q134,COLUMNS($A$14:B140)),"")</f>
        <v/>
      </c>
      <c r="C140" s="148" t="str">
        <f>IFERROR(INDEX('GASB 54'!$A$7:$D$1794,'GASB 54'!$Q134,COLUMNS($A$14:C140)),"")</f>
        <v/>
      </c>
      <c r="D140" s="90" t="str">
        <f>IFERROR(INDEX('GASB 54'!$A$7:$D$1794,'GASB 54'!$Q134,COLUMNS($A$14:D140)),"")</f>
        <v/>
      </c>
      <c r="E140" s="42"/>
      <c r="F140" s="42"/>
      <c r="G140" s="42"/>
      <c r="H140" s="42"/>
      <c r="I140" s="152"/>
      <c r="J140" s="43"/>
      <c r="K140" s="145" t="str">
        <f t="shared" si="5"/>
        <v/>
      </c>
      <c r="L140" s="145" t="str">
        <f t="shared" si="6"/>
        <v/>
      </c>
      <c r="M140" s="145" t="str">
        <f t="shared" si="7"/>
        <v/>
      </c>
      <c r="P140" s="44" t="str">
        <f t="shared" si="4"/>
        <v/>
      </c>
      <c r="Q140" s="44">
        <f>COUNTIF($P$14:$P140,"x")</f>
        <v>1</v>
      </c>
    </row>
    <row r="141" spans="1:17" ht="28.5" customHeight="1" x14ac:dyDescent="0.25">
      <c r="A141" s="90" t="str">
        <f>IFERROR(INDEX('GASB 54'!$A$8:$D$1794,'GASB 54'!$Q135,COLUMNS($A$14:A141)),"")</f>
        <v/>
      </c>
      <c r="B141" s="90" t="str">
        <f>IFERROR(INDEX('GASB 54'!$A$7:$D$1794,'GASB 54'!$Q135,COLUMNS($A$14:B141)),"")</f>
        <v/>
      </c>
      <c r="C141" s="148" t="str">
        <f>IFERROR(INDEX('GASB 54'!$A$7:$D$1794,'GASB 54'!$Q135,COLUMNS($A$14:C141)),"")</f>
        <v/>
      </c>
      <c r="D141" s="90" t="str">
        <f>IFERROR(INDEX('GASB 54'!$A$7:$D$1794,'GASB 54'!$Q135,COLUMNS($A$14:D141)),"")</f>
        <v/>
      </c>
      <c r="E141" s="42"/>
      <c r="F141" s="42"/>
      <c r="G141" s="42"/>
      <c r="H141" s="42"/>
      <c r="I141" s="152"/>
      <c r="J141" s="43"/>
      <c r="K141" s="145" t="str">
        <f t="shared" si="5"/>
        <v/>
      </c>
      <c r="L141" s="145" t="str">
        <f t="shared" si="6"/>
        <v/>
      </c>
      <c r="M141" s="145" t="str">
        <f t="shared" si="7"/>
        <v/>
      </c>
      <c r="P141" s="44" t="str">
        <f t="shared" si="4"/>
        <v/>
      </c>
      <c r="Q141" s="44">
        <f>COUNTIF($P$14:$P141,"x")</f>
        <v>1</v>
      </c>
    </row>
    <row r="142" spans="1:17" ht="28.5" customHeight="1" x14ac:dyDescent="0.25">
      <c r="A142" s="90" t="str">
        <f>IFERROR(INDEX('GASB 54'!$A$8:$D$1794,'GASB 54'!$Q136,COLUMNS($A$14:A142)),"")</f>
        <v/>
      </c>
      <c r="B142" s="90" t="str">
        <f>IFERROR(INDEX('GASB 54'!$A$7:$D$1794,'GASB 54'!$Q136,COLUMNS($A$14:B142)),"")</f>
        <v/>
      </c>
      <c r="C142" s="148" t="str">
        <f>IFERROR(INDEX('GASB 54'!$A$7:$D$1794,'GASB 54'!$Q136,COLUMNS($A$14:C142)),"")</f>
        <v/>
      </c>
      <c r="D142" s="90" t="str">
        <f>IFERROR(INDEX('GASB 54'!$A$7:$D$1794,'GASB 54'!$Q136,COLUMNS($A$14:D142)),"")</f>
        <v/>
      </c>
      <c r="E142" s="42"/>
      <c r="F142" s="42"/>
      <c r="G142" s="42"/>
      <c r="H142" s="42"/>
      <c r="I142" s="152"/>
      <c r="J142" s="43"/>
      <c r="K142" s="145" t="str">
        <f t="shared" si="5"/>
        <v/>
      </c>
      <c r="L142" s="145" t="str">
        <f t="shared" si="6"/>
        <v/>
      </c>
      <c r="M142" s="145" t="str">
        <f t="shared" si="7"/>
        <v/>
      </c>
      <c r="P142" s="44" t="str">
        <f t="shared" ref="P142:P205" si="8">IF(OR($F142="No",AND($D142="",A142&lt;&gt;""),$D142="Please Provide Classification in Closing Package"),"x","")</f>
        <v/>
      </c>
      <c r="Q142" s="44">
        <f>COUNTIF($P$14:$P142,"x")</f>
        <v>1</v>
      </c>
    </row>
    <row r="143" spans="1:17" ht="28.5" customHeight="1" x14ac:dyDescent="0.25">
      <c r="A143" s="90" t="str">
        <f>IFERROR(INDEX('GASB 54'!$A$8:$D$1794,'GASB 54'!$Q137,COLUMNS($A$14:A143)),"")</f>
        <v/>
      </c>
      <c r="B143" s="90" t="str">
        <f>IFERROR(INDEX('GASB 54'!$A$7:$D$1794,'GASB 54'!$Q137,COLUMNS($A$14:B143)),"")</f>
        <v/>
      </c>
      <c r="C143" s="148" t="str">
        <f>IFERROR(INDEX('GASB 54'!$A$7:$D$1794,'GASB 54'!$Q137,COLUMNS($A$14:C143)),"")</f>
        <v/>
      </c>
      <c r="D143" s="90" t="str">
        <f>IFERROR(INDEX('GASB 54'!$A$7:$D$1794,'GASB 54'!$Q137,COLUMNS($A$14:D143)),"")</f>
        <v/>
      </c>
      <c r="E143" s="42"/>
      <c r="F143" s="42"/>
      <c r="G143" s="42"/>
      <c r="H143" s="42"/>
      <c r="I143" s="152"/>
      <c r="J143" s="43"/>
      <c r="K143" s="145" t="str">
        <f t="shared" ref="K143:K206" si="9">IF(E143="No", "Please provide a separate document explaining why the fund is no longer being used.", "")</f>
        <v/>
      </c>
      <c r="L143" s="145" t="str">
        <f t="shared" ref="L143:L206" si="10">IF(F143="No","Document classification change on 3.20.2.","")</f>
        <v/>
      </c>
      <c r="M143" s="145" t="str">
        <f t="shared" ref="M143:M206" si="11">IF(H143="Yes","Verify federal grant portion of fund balance is correctly formatted.","")</f>
        <v/>
      </c>
      <c r="P143" s="44" t="str">
        <f t="shared" si="8"/>
        <v/>
      </c>
      <c r="Q143" s="44">
        <f>COUNTIF($P$14:$P143,"x")</f>
        <v>1</v>
      </c>
    </row>
    <row r="144" spans="1:17" ht="28.5" customHeight="1" x14ac:dyDescent="0.25">
      <c r="A144" s="90" t="str">
        <f>IFERROR(INDEX('GASB 54'!$A$8:$D$1794,'GASB 54'!$Q138,COLUMNS($A$14:A144)),"")</f>
        <v/>
      </c>
      <c r="B144" s="90" t="str">
        <f>IFERROR(INDEX('GASB 54'!$A$7:$D$1794,'GASB 54'!$Q138,COLUMNS($A$14:B144)),"")</f>
        <v/>
      </c>
      <c r="C144" s="148" t="str">
        <f>IFERROR(INDEX('GASB 54'!$A$7:$D$1794,'GASB 54'!$Q138,COLUMNS($A$14:C144)),"")</f>
        <v/>
      </c>
      <c r="D144" s="90" t="str">
        <f>IFERROR(INDEX('GASB 54'!$A$7:$D$1794,'GASB 54'!$Q138,COLUMNS($A$14:D144)),"")</f>
        <v/>
      </c>
      <c r="E144" s="42"/>
      <c r="F144" s="42"/>
      <c r="G144" s="42"/>
      <c r="H144" s="42"/>
      <c r="I144" s="152"/>
      <c r="J144" s="43"/>
      <c r="K144" s="145" t="str">
        <f t="shared" si="9"/>
        <v/>
      </c>
      <c r="L144" s="145" t="str">
        <f t="shared" si="10"/>
        <v/>
      </c>
      <c r="M144" s="145" t="str">
        <f t="shared" si="11"/>
        <v/>
      </c>
      <c r="P144" s="44" t="str">
        <f t="shared" si="8"/>
        <v/>
      </c>
      <c r="Q144" s="44">
        <f>COUNTIF($P$14:$P144,"x")</f>
        <v>1</v>
      </c>
    </row>
    <row r="145" spans="1:17" ht="28.5" customHeight="1" x14ac:dyDescent="0.25">
      <c r="A145" s="90" t="str">
        <f>IFERROR(INDEX('GASB 54'!$A$8:$D$1794,'GASB 54'!$Q139,COLUMNS($A$14:A145)),"")</f>
        <v/>
      </c>
      <c r="B145" s="90" t="str">
        <f>IFERROR(INDEX('GASB 54'!$A$7:$D$1794,'GASB 54'!$Q139,COLUMNS($A$14:B145)),"")</f>
        <v/>
      </c>
      <c r="C145" s="148" t="str">
        <f>IFERROR(INDEX('GASB 54'!$A$7:$D$1794,'GASB 54'!$Q139,COLUMNS($A$14:C145)),"")</f>
        <v/>
      </c>
      <c r="D145" s="90" t="str">
        <f>IFERROR(INDEX('GASB 54'!$A$7:$D$1794,'GASB 54'!$Q139,COLUMNS($A$14:D145)),"")</f>
        <v/>
      </c>
      <c r="E145" s="42"/>
      <c r="F145" s="42"/>
      <c r="G145" s="42"/>
      <c r="H145" s="42"/>
      <c r="I145" s="152"/>
      <c r="J145" s="43"/>
      <c r="K145" s="145" t="str">
        <f t="shared" si="9"/>
        <v/>
      </c>
      <c r="L145" s="145" t="str">
        <f t="shared" si="10"/>
        <v/>
      </c>
      <c r="M145" s="145" t="str">
        <f t="shared" si="11"/>
        <v/>
      </c>
      <c r="P145" s="44" t="str">
        <f t="shared" si="8"/>
        <v/>
      </c>
      <c r="Q145" s="44">
        <f>COUNTIF($P$14:$P145,"x")</f>
        <v>1</v>
      </c>
    </row>
    <row r="146" spans="1:17" ht="28.5" customHeight="1" x14ac:dyDescent="0.25">
      <c r="A146" s="90" t="str">
        <f>IFERROR(INDEX('GASB 54'!$A$8:$D$1794,'GASB 54'!$Q140,COLUMNS($A$14:A146)),"")</f>
        <v/>
      </c>
      <c r="B146" s="90" t="str">
        <f>IFERROR(INDEX('GASB 54'!$A$7:$D$1794,'GASB 54'!$Q140,COLUMNS($A$14:B146)),"")</f>
        <v/>
      </c>
      <c r="C146" s="148" t="str">
        <f>IFERROR(INDEX('GASB 54'!$A$7:$D$1794,'GASB 54'!$Q140,COLUMNS($A$14:C146)),"")</f>
        <v/>
      </c>
      <c r="D146" s="90" t="str">
        <f>IFERROR(INDEX('GASB 54'!$A$7:$D$1794,'GASB 54'!$Q140,COLUMNS($A$14:D146)),"")</f>
        <v/>
      </c>
      <c r="E146" s="42"/>
      <c r="F146" s="42"/>
      <c r="G146" s="42"/>
      <c r="H146" s="42"/>
      <c r="I146" s="152"/>
      <c r="J146" s="43"/>
      <c r="K146" s="145" t="str">
        <f t="shared" si="9"/>
        <v/>
      </c>
      <c r="L146" s="145" t="str">
        <f t="shared" si="10"/>
        <v/>
      </c>
      <c r="M146" s="145" t="str">
        <f t="shared" si="11"/>
        <v/>
      </c>
      <c r="P146" s="44" t="str">
        <f t="shared" si="8"/>
        <v/>
      </c>
      <c r="Q146" s="44">
        <f>COUNTIF($P$14:$P146,"x")</f>
        <v>1</v>
      </c>
    </row>
    <row r="147" spans="1:17" ht="28.5" customHeight="1" x14ac:dyDescent="0.25">
      <c r="A147" s="90" t="str">
        <f>IFERROR(INDEX('GASB 54'!$A$8:$D$1794,'GASB 54'!$Q141,COLUMNS($A$14:A147)),"")</f>
        <v/>
      </c>
      <c r="B147" s="90" t="str">
        <f>IFERROR(INDEX('GASB 54'!$A$7:$D$1794,'GASB 54'!$Q141,COLUMNS($A$14:B147)),"")</f>
        <v/>
      </c>
      <c r="C147" s="148" t="str">
        <f>IFERROR(INDEX('GASB 54'!$A$7:$D$1794,'GASB 54'!$Q141,COLUMNS($A$14:C147)),"")</f>
        <v/>
      </c>
      <c r="D147" s="90" t="str">
        <f>IFERROR(INDEX('GASB 54'!$A$7:$D$1794,'GASB 54'!$Q141,COLUMNS($A$14:D147)),"")</f>
        <v/>
      </c>
      <c r="E147" s="42"/>
      <c r="F147" s="42"/>
      <c r="G147" s="42"/>
      <c r="H147" s="42"/>
      <c r="I147" s="152"/>
      <c r="J147" s="43"/>
      <c r="K147" s="145" t="str">
        <f t="shared" si="9"/>
        <v/>
      </c>
      <c r="L147" s="145" t="str">
        <f t="shared" si="10"/>
        <v/>
      </c>
      <c r="M147" s="145" t="str">
        <f t="shared" si="11"/>
        <v/>
      </c>
      <c r="P147" s="44" t="str">
        <f t="shared" si="8"/>
        <v/>
      </c>
      <c r="Q147" s="44">
        <f>COUNTIF($P$14:$P147,"x")</f>
        <v>1</v>
      </c>
    </row>
    <row r="148" spans="1:17" ht="28.5" customHeight="1" x14ac:dyDescent="0.25">
      <c r="A148" s="90" t="str">
        <f>IFERROR(INDEX('GASB 54'!$A$8:$D$1794,'GASB 54'!$Q142,COLUMNS($A$14:A148)),"")</f>
        <v/>
      </c>
      <c r="B148" s="90" t="str">
        <f>IFERROR(INDEX('GASB 54'!$A$7:$D$1794,'GASB 54'!$Q142,COLUMNS($A$14:B148)),"")</f>
        <v/>
      </c>
      <c r="C148" s="148" t="str">
        <f>IFERROR(INDEX('GASB 54'!$A$7:$D$1794,'GASB 54'!$Q142,COLUMNS($A$14:C148)),"")</f>
        <v/>
      </c>
      <c r="D148" s="90" t="str">
        <f>IFERROR(INDEX('GASB 54'!$A$7:$D$1794,'GASB 54'!$Q142,COLUMNS($A$14:D148)),"")</f>
        <v/>
      </c>
      <c r="E148" s="42"/>
      <c r="F148" s="42"/>
      <c r="G148" s="42"/>
      <c r="H148" s="42"/>
      <c r="I148" s="152"/>
      <c r="J148" s="43"/>
      <c r="K148" s="145" t="str">
        <f t="shared" si="9"/>
        <v/>
      </c>
      <c r="L148" s="145" t="str">
        <f t="shared" si="10"/>
        <v/>
      </c>
      <c r="M148" s="145" t="str">
        <f t="shared" si="11"/>
        <v/>
      </c>
      <c r="P148" s="44" t="str">
        <f t="shared" si="8"/>
        <v/>
      </c>
      <c r="Q148" s="44">
        <f>COUNTIF($P$14:$P148,"x")</f>
        <v>1</v>
      </c>
    </row>
    <row r="149" spans="1:17" ht="28.5" customHeight="1" x14ac:dyDescent="0.25">
      <c r="A149" s="90" t="str">
        <f>IFERROR(INDEX('GASB 54'!$A$8:$D$1794,'GASB 54'!$Q143,COLUMNS($A$14:A149)),"")</f>
        <v/>
      </c>
      <c r="B149" s="90" t="str">
        <f>IFERROR(INDEX('GASB 54'!$A$7:$D$1794,'GASB 54'!$Q143,COLUMNS($A$14:B149)),"")</f>
        <v/>
      </c>
      <c r="C149" s="148" t="str">
        <f>IFERROR(INDEX('GASB 54'!$A$7:$D$1794,'GASB 54'!$Q143,COLUMNS($A$14:C149)),"")</f>
        <v/>
      </c>
      <c r="D149" s="90" t="str">
        <f>IFERROR(INDEX('GASB 54'!$A$7:$D$1794,'GASB 54'!$Q143,COLUMNS($A$14:D149)),"")</f>
        <v/>
      </c>
      <c r="E149" s="42"/>
      <c r="F149" s="42"/>
      <c r="G149" s="42"/>
      <c r="H149" s="42"/>
      <c r="I149" s="152"/>
      <c r="J149" s="43"/>
      <c r="K149" s="145" t="str">
        <f t="shared" si="9"/>
        <v/>
      </c>
      <c r="L149" s="145" t="str">
        <f t="shared" si="10"/>
        <v/>
      </c>
      <c r="M149" s="145" t="str">
        <f t="shared" si="11"/>
        <v/>
      </c>
      <c r="P149" s="44" t="str">
        <f t="shared" si="8"/>
        <v/>
      </c>
      <c r="Q149" s="44">
        <f>COUNTIF($P$14:$P149,"x")</f>
        <v>1</v>
      </c>
    </row>
    <row r="150" spans="1:17" ht="28.5" customHeight="1" x14ac:dyDescent="0.25">
      <c r="A150" s="90" t="str">
        <f>IFERROR(INDEX('GASB 54'!$A$8:$D$1794,'GASB 54'!$Q144,COLUMNS($A$14:A150)),"")</f>
        <v/>
      </c>
      <c r="B150" s="90" t="str">
        <f>IFERROR(INDEX('GASB 54'!$A$7:$D$1794,'GASB 54'!$Q144,COLUMNS($A$14:B150)),"")</f>
        <v/>
      </c>
      <c r="C150" s="148" t="str">
        <f>IFERROR(INDEX('GASB 54'!$A$7:$D$1794,'GASB 54'!$Q144,COLUMNS($A$14:C150)),"")</f>
        <v/>
      </c>
      <c r="D150" s="90" t="str">
        <f>IFERROR(INDEX('GASB 54'!$A$7:$D$1794,'GASB 54'!$Q144,COLUMNS($A$14:D150)),"")</f>
        <v/>
      </c>
      <c r="E150" s="42"/>
      <c r="F150" s="42"/>
      <c r="G150" s="42"/>
      <c r="H150" s="42"/>
      <c r="I150" s="152"/>
      <c r="J150" s="43"/>
      <c r="K150" s="145" t="str">
        <f t="shared" si="9"/>
        <v/>
      </c>
      <c r="L150" s="145" t="str">
        <f t="shared" si="10"/>
        <v/>
      </c>
      <c r="M150" s="145" t="str">
        <f t="shared" si="11"/>
        <v/>
      </c>
      <c r="P150" s="44" t="str">
        <f t="shared" si="8"/>
        <v/>
      </c>
      <c r="Q150" s="44">
        <f>COUNTIF($P$14:$P150,"x")</f>
        <v>1</v>
      </c>
    </row>
    <row r="151" spans="1:17" ht="28.5" customHeight="1" x14ac:dyDescent="0.25">
      <c r="A151" s="90" t="str">
        <f>IFERROR(INDEX('GASB 54'!$A$8:$D$1794,'GASB 54'!$Q145,COLUMNS($A$14:A151)),"")</f>
        <v/>
      </c>
      <c r="B151" s="90" t="str">
        <f>IFERROR(INDEX('GASB 54'!$A$7:$D$1794,'GASB 54'!$Q145,COLUMNS($A$14:B151)),"")</f>
        <v/>
      </c>
      <c r="C151" s="148" t="str">
        <f>IFERROR(INDEX('GASB 54'!$A$7:$D$1794,'GASB 54'!$Q145,COLUMNS($A$14:C151)),"")</f>
        <v/>
      </c>
      <c r="D151" s="90" t="str">
        <f>IFERROR(INDEX('GASB 54'!$A$7:$D$1794,'GASB 54'!$Q145,COLUMNS($A$14:D151)),"")</f>
        <v/>
      </c>
      <c r="E151" s="42"/>
      <c r="F151" s="42"/>
      <c r="G151" s="42"/>
      <c r="H151" s="42"/>
      <c r="I151" s="152"/>
      <c r="J151" s="43"/>
      <c r="K151" s="145" t="str">
        <f t="shared" si="9"/>
        <v/>
      </c>
      <c r="L151" s="145" t="str">
        <f t="shared" si="10"/>
        <v/>
      </c>
      <c r="M151" s="145" t="str">
        <f t="shared" si="11"/>
        <v/>
      </c>
      <c r="P151" s="44" t="str">
        <f t="shared" si="8"/>
        <v/>
      </c>
      <c r="Q151" s="44">
        <f>COUNTIF($P$14:$P151,"x")</f>
        <v>1</v>
      </c>
    </row>
    <row r="152" spans="1:17" ht="28.5" customHeight="1" x14ac:dyDescent="0.25">
      <c r="A152" s="90" t="str">
        <f>IFERROR(INDEX('GASB 54'!$A$8:$D$1794,'GASB 54'!$Q146,COLUMNS($A$14:A152)),"")</f>
        <v/>
      </c>
      <c r="B152" s="90" t="str">
        <f>IFERROR(INDEX('GASB 54'!$A$7:$D$1794,'GASB 54'!$Q146,COLUMNS($A$14:B152)),"")</f>
        <v/>
      </c>
      <c r="C152" s="148" t="str">
        <f>IFERROR(INDEX('GASB 54'!$A$7:$D$1794,'GASB 54'!$Q146,COLUMNS($A$14:C152)),"")</f>
        <v/>
      </c>
      <c r="D152" s="90" t="str">
        <f>IFERROR(INDEX('GASB 54'!$A$7:$D$1794,'GASB 54'!$Q146,COLUMNS($A$14:D152)),"")</f>
        <v/>
      </c>
      <c r="E152" s="42"/>
      <c r="F152" s="42"/>
      <c r="G152" s="42"/>
      <c r="H152" s="42"/>
      <c r="I152" s="152"/>
      <c r="J152" s="43"/>
      <c r="K152" s="145" t="str">
        <f t="shared" si="9"/>
        <v/>
      </c>
      <c r="L152" s="145" t="str">
        <f t="shared" si="10"/>
        <v/>
      </c>
      <c r="M152" s="145" t="str">
        <f t="shared" si="11"/>
        <v/>
      </c>
      <c r="P152" s="44" t="str">
        <f t="shared" si="8"/>
        <v/>
      </c>
      <c r="Q152" s="44">
        <f>COUNTIF($P$14:$P152,"x")</f>
        <v>1</v>
      </c>
    </row>
    <row r="153" spans="1:17" ht="28.5" customHeight="1" x14ac:dyDescent="0.25">
      <c r="A153" s="90" t="str">
        <f>IFERROR(INDEX('GASB 54'!$A$8:$D$1794,'GASB 54'!$Q147,COLUMNS($A$14:A153)),"")</f>
        <v/>
      </c>
      <c r="B153" s="90" t="str">
        <f>IFERROR(INDEX('GASB 54'!$A$7:$D$1794,'GASB 54'!$Q147,COLUMNS($A$14:B153)),"")</f>
        <v/>
      </c>
      <c r="C153" s="148" t="str">
        <f>IFERROR(INDEX('GASB 54'!$A$7:$D$1794,'GASB 54'!$Q147,COLUMNS($A$14:C153)),"")</f>
        <v/>
      </c>
      <c r="D153" s="90" t="str">
        <f>IFERROR(INDEX('GASB 54'!$A$7:$D$1794,'GASB 54'!$Q147,COLUMNS($A$14:D153)),"")</f>
        <v/>
      </c>
      <c r="E153" s="42"/>
      <c r="F153" s="42"/>
      <c r="G153" s="42"/>
      <c r="H153" s="42"/>
      <c r="I153" s="152"/>
      <c r="J153" s="43"/>
      <c r="K153" s="145" t="str">
        <f t="shared" si="9"/>
        <v/>
      </c>
      <c r="L153" s="145" t="str">
        <f t="shared" si="10"/>
        <v/>
      </c>
      <c r="M153" s="145" t="str">
        <f t="shared" si="11"/>
        <v/>
      </c>
      <c r="P153" s="44" t="str">
        <f t="shared" si="8"/>
        <v/>
      </c>
      <c r="Q153" s="44">
        <f>COUNTIF($P$14:$P153,"x")</f>
        <v>1</v>
      </c>
    </row>
    <row r="154" spans="1:17" ht="28.5" customHeight="1" x14ac:dyDescent="0.25">
      <c r="A154" s="90" t="str">
        <f>IFERROR(INDEX('GASB 54'!$A$8:$D$1794,'GASB 54'!$Q148,COLUMNS($A$14:A154)),"")</f>
        <v/>
      </c>
      <c r="B154" s="90" t="str">
        <f>IFERROR(INDEX('GASB 54'!$A$7:$D$1794,'GASB 54'!$Q148,COLUMNS($A$14:B154)),"")</f>
        <v/>
      </c>
      <c r="C154" s="148" t="str">
        <f>IFERROR(INDEX('GASB 54'!$A$7:$D$1794,'GASB 54'!$Q148,COLUMNS($A$14:C154)),"")</f>
        <v/>
      </c>
      <c r="D154" s="90" t="str">
        <f>IFERROR(INDEX('GASB 54'!$A$7:$D$1794,'GASB 54'!$Q148,COLUMNS($A$14:D154)),"")</f>
        <v/>
      </c>
      <c r="E154" s="42"/>
      <c r="F154" s="42"/>
      <c r="G154" s="42"/>
      <c r="H154" s="42"/>
      <c r="I154" s="152"/>
      <c r="J154" s="43"/>
      <c r="K154" s="145" t="str">
        <f t="shared" si="9"/>
        <v/>
      </c>
      <c r="L154" s="145" t="str">
        <f t="shared" si="10"/>
        <v/>
      </c>
      <c r="M154" s="145" t="str">
        <f t="shared" si="11"/>
        <v/>
      </c>
      <c r="P154" s="44" t="str">
        <f t="shared" si="8"/>
        <v/>
      </c>
      <c r="Q154" s="44">
        <f>COUNTIF($P$14:$P154,"x")</f>
        <v>1</v>
      </c>
    </row>
    <row r="155" spans="1:17" ht="28.5" customHeight="1" x14ac:dyDescent="0.25">
      <c r="A155" s="90" t="str">
        <f>IFERROR(INDEX('GASB 54'!$A$8:$D$1794,'GASB 54'!$Q149,COLUMNS($A$14:A155)),"")</f>
        <v/>
      </c>
      <c r="B155" s="90" t="str">
        <f>IFERROR(INDEX('GASB 54'!$A$7:$D$1794,'GASB 54'!$Q149,COLUMNS($A$14:B155)),"")</f>
        <v/>
      </c>
      <c r="C155" s="148" t="str">
        <f>IFERROR(INDEX('GASB 54'!$A$7:$D$1794,'GASB 54'!$Q149,COLUMNS($A$14:C155)),"")</f>
        <v/>
      </c>
      <c r="D155" s="90" t="str">
        <f>IFERROR(INDEX('GASB 54'!$A$7:$D$1794,'GASB 54'!$Q149,COLUMNS($A$14:D155)),"")</f>
        <v/>
      </c>
      <c r="E155" s="42"/>
      <c r="F155" s="42"/>
      <c r="G155" s="42"/>
      <c r="H155" s="42"/>
      <c r="I155" s="152"/>
      <c r="J155" s="43"/>
      <c r="K155" s="145" t="str">
        <f t="shared" si="9"/>
        <v/>
      </c>
      <c r="L155" s="145" t="str">
        <f t="shared" si="10"/>
        <v/>
      </c>
      <c r="M155" s="145" t="str">
        <f t="shared" si="11"/>
        <v/>
      </c>
      <c r="P155" s="44" t="str">
        <f t="shared" si="8"/>
        <v/>
      </c>
      <c r="Q155" s="44">
        <f>COUNTIF($P$14:$P155,"x")</f>
        <v>1</v>
      </c>
    </row>
    <row r="156" spans="1:17" ht="28.5" customHeight="1" x14ac:dyDescent="0.25">
      <c r="A156" s="90" t="str">
        <f>IFERROR(INDEX('GASB 54'!$A$8:$D$1794,'GASB 54'!$Q150,COLUMNS($A$14:A156)),"")</f>
        <v/>
      </c>
      <c r="B156" s="90" t="str">
        <f>IFERROR(INDEX('GASB 54'!$A$7:$D$1794,'GASB 54'!$Q150,COLUMNS($A$14:B156)),"")</f>
        <v/>
      </c>
      <c r="C156" s="148" t="str">
        <f>IFERROR(INDEX('GASB 54'!$A$7:$D$1794,'GASB 54'!$Q150,COLUMNS($A$14:C156)),"")</f>
        <v/>
      </c>
      <c r="D156" s="90" t="str">
        <f>IFERROR(INDEX('GASB 54'!$A$7:$D$1794,'GASB 54'!$Q150,COLUMNS($A$14:D156)),"")</f>
        <v/>
      </c>
      <c r="E156" s="42"/>
      <c r="F156" s="42"/>
      <c r="G156" s="42"/>
      <c r="H156" s="42"/>
      <c r="I156" s="152"/>
      <c r="J156" s="43"/>
      <c r="K156" s="145" t="str">
        <f t="shared" si="9"/>
        <v/>
      </c>
      <c r="L156" s="145" t="str">
        <f t="shared" si="10"/>
        <v/>
      </c>
      <c r="M156" s="145" t="str">
        <f t="shared" si="11"/>
        <v/>
      </c>
      <c r="P156" s="44" t="str">
        <f t="shared" si="8"/>
        <v/>
      </c>
      <c r="Q156" s="44">
        <f>COUNTIF($P$14:$P156,"x")</f>
        <v>1</v>
      </c>
    </row>
    <row r="157" spans="1:17" ht="28.5" customHeight="1" x14ac:dyDescent="0.25">
      <c r="A157" s="90" t="str">
        <f>IFERROR(INDEX('GASB 54'!$A$8:$D$1794,'GASB 54'!$Q151,COLUMNS($A$14:A157)),"")</f>
        <v/>
      </c>
      <c r="B157" s="90" t="str">
        <f>IFERROR(INDEX('GASB 54'!$A$7:$D$1794,'GASB 54'!$Q151,COLUMNS($A$14:B157)),"")</f>
        <v/>
      </c>
      <c r="C157" s="148" t="str">
        <f>IFERROR(INDEX('GASB 54'!$A$7:$D$1794,'GASB 54'!$Q151,COLUMNS($A$14:C157)),"")</f>
        <v/>
      </c>
      <c r="D157" s="90" t="str">
        <f>IFERROR(INDEX('GASB 54'!$A$7:$D$1794,'GASB 54'!$Q151,COLUMNS($A$14:D157)),"")</f>
        <v/>
      </c>
      <c r="E157" s="42"/>
      <c r="F157" s="42"/>
      <c r="G157" s="42"/>
      <c r="H157" s="42"/>
      <c r="I157" s="152"/>
      <c r="J157" s="43"/>
      <c r="K157" s="145" t="str">
        <f t="shared" si="9"/>
        <v/>
      </c>
      <c r="L157" s="145" t="str">
        <f t="shared" si="10"/>
        <v/>
      </c>
      <c r="M157" s="145" t="str">
        <f t="shared" si="11"/>
        <v/>
      </c>
      <c r="P157" s="44" t="str">
        <f t="shared" si="8"/>
        <v/>
      </c>
      <c r="Q157" s="44">
        <f>COUNTIF($P$14:$P157,"x")</f>
        <v>1</v>
      </c>
    </row>
    <row r="158" spans="1:17" ht="28.5" customHeight="1" x14ac:dyDescent="0.25">
      <c r="A158" s="90" t="str">
        <f>IFERROR(INDEX('GASB 54'!$A$8:$D$1794,'GASB 54'!$Q152,COLUMNS($A$14:A158)),"")</f>
        <v/>
      </c>
      <c r="B158" s="90" t="str">
        <f>IFERROR(INDEX('GASB 54'!$A$7:$D$1794,'GASB 54'!$Q152,COLUMNS($A$14:B158)),"")</f>
        <v/>
      </c>
      <c r="C158" s="148" t="str">
        <f>IFERROR(INDEX('GASB 54'!$A$7:$D$1794,'GASB 54'!$Q152,COLUMNS($A$14:C158)),"")</f>
        <v/>
      </c>
      <c r="D158" s="90" t="str">
        <f>IFERROR(INDEX('GASB 54'!$A$7:$D$1794,'GASB 54'!$Q152,COLUMNS($A$14:D158)),"")</f>
        <v/>
      </c>
      <c r="E158" s="42"/>
      <c r="F158" s="42"/>
      <c r="G158" s="42"/>
      <c r="H158" s="42"/>
      <c r="I158" s="152"/>
      <c r="J158" s="43"/>
      <c r="K158" s="145" t="str">
        <f t="shared" si="9"/>
        <v/>
      </c>
      <c r="L158" s="145" t="str">
        <f t="shared" si="10"/>
        <v/>
      </c>
      <c r="M158" s="145" t="str">
        <f t="shared" si="11"/>
        <v/>
      </c>
      <c r="P158" s="44" t="str">
        <f t="shared" si="8"/>
        <v/>
      </c>
      <c r="Q158" s="44">
        <f>COUNTIF($P$14:$P158,"x")</f>
        <v>1</v>
      </c>
    </row>
    <row r="159" spans="1:17" ht="28.5" customHeight="1" x14ac:dyDescent="0.25">
      <c r="A159" s="90" t="str">
        <f>IFERROR(INDEX('GASB 54'!$A$8:$D$1794,'GASB 54'!$Q153,COLUMNS($A$14:A159)),"")</f>
        <v/>
      </c>
      <c r="B159" s="90" t="str">
        <f>IFERROR(INDEX('GASB 54'!$A$7:$D$1794,'GASB 54'!$Q153,COLUMNS($A$14:B159)),"")</f>
        <v/>
      </c>
      <c r="C159" s="148" t="str">
        <f>IFERROR(INDEX('GASB 54'!$A$7:$D$1794,'GASB 54'!$Q153,COLUMNS($A$14:C159)),"")</f>
        <v/>
      </c>
      <c r="D159" s="90" t="str">
        <f>IFERROR(INDEX('GASB 54'!$A$7:$D$1794,'GASB 54'!$Q153,COLUMNS($A$14:D159)),"")</f>
        <v/>
      </c>
      <c r="E159" s="42"/>
      <c r="F159" s="42"/>
      <c r="G159" s="42"/>
      <c r="H159" s="42"/>
      <c r="I159" s="152"/>
      <c r="J159" s="43"/>
      <c r="K159" s="145" t="str">
        <f t="shared" si="9"/>
        <v/>
      </c>
      <c r="L159" s="145" t="str">
        <f t="shared" si="10"/>
        <v/>
      </c>
      <c r="M159" s="145" t="str">
        <f t="shared" si="11"/>
        <v/>
      </c>
      <c r="P159" s="44" t="str">
        <f t="shared" si="8"/>
        <v/>
      </c>
      <c r="Q159" s="44">
        <f>COUNTIF($P$14:$P159,"x")</f>
        <v>1</v>
      </c>
    </row>
    <row r="160" spans="1:17" ht="28.5" customHeight="1" x14ac:dyDescent="0.25">
      <c r="A160" s="90" t="str">
        <f>IFERROR(INDEX('GASB 54'!$A$8:$D$1794,'GASB 54'!$Q154,COLUMNS($A$14:A160)),"")</f>
        <v/>
      </c>
      <c r="B160" s="90" t="str">
        <f>IFERROR(INDEX('GASB 54'!$A$7:$D$1794,'GASB 54'!$Q154,COLUMNS($A$14:B160)),"")</f>
        <v/>
      </c>
      <c r="C160" s="148" t="str">
        <f>IFERROR(INDEX('GASB 54'!$A$7:$D$1794,'GASB 54'!$Q154,COLUMNS($A$14:C160)),"")</f>
        <v/>
      </c>
      <c r="D160" s="90" t="str">
        <f>IFERROR(INDEX('GASB 54'!$A$7:$D$1794,'GASB 54'!$Q154,COLUMNS($A$14:D160)),"")</f>
        <v/>
      </c>
      <c r="E160" s="42"/>
      <c r="F160" s="42"/>
      <c r="G160" s="42"/>
      <c r="H160" s="42"/>
      <c r="I160" s="152"/>
      <c r="J160" s="43"/>
      <c r="K160" s="145" t="str">
        <f t="shared" si="9"/>
        <v/>
      </c>
      <c r="L160" s="145" t="str">
        <f t="shared" si="10"/>
        <v/>
      </c>
      <c r="M160" s="145" t="str">
        <f t="shared" si="11"/>
        <v/>
      </c>
      <c r="P160" s="44" t="str">
        <f t="shared" si="8"/>
        <v/>
      </c>
      <c r="Q160" s="44">
        <f>COUNTIF($P$14:$P160,"x")</f>
        <v>1</v>
      </c>
    </row>
    <row r="161" spans="1:17" ht="28.5" customHeight="1" x14ac:dyDescent="0.25">
      <c r="A161" s="90" t="str">
        <f>IFERROR(INDEX('GASB 54'!$A$8:$D$1794,'GASB 54'!$Q155,COLUMNS($A$14:A161)),"")</f>
        <v/>
      </c>
      <c r="B161" s="90" t="str">
        <f>IFERROR(INDEX('GASB 54'!$A$7:$D$1794,'GASB 54'!$Q155,COLUMNS($A$14:B161)),"")</f>
        <v/>
      </c>
      <c r="C161" s="148" t="str">
        <f>IFERROR(INDEX('GASB 54'!$A$7:$D$1794,'GASB 54'!$Q155,COLUMNS($A$14:C161)),"")</f>
        <v/>
      </c>
      <c r="D161" s="90" t="str">
        <f>IFERROR(INDEX('GASB 54'!$A$7:$D$1794,'GASB 54'!$Q155,COLUMNS($A$14:D161)),"")</f>
        <v/>
      </c>
      <c r="E161" s="42"/>
      <c r="F161" s="42"/>
      <c r="G161" s="42"/>
      <c r="H161" s="42"/>
      <c r="I161" s="152"/>
      <c r="J161" s="43"/>
      <c r="K161" s="145" t="str">
        <f t="shared" si="9"/>
        <v/>
      </c>
      <c r="L161" s="145" t="str">
        <f t="shared" si="10"/>
        <v/>
      </c>
      <c r="M161" s="145" t="str">
        <f t="shared" si="11"/>
        <v/>
      </c>
      <c r="P161" s="44" t="str">
        <f t="shared" si="8"/>
        <v/>
      </c>
      <c r="Q161" s="44">
        <f>COUNTIF($P$14:$P161,"x")</f>
        <v>1</v>
      </c>
    </row>
    <row r="162" spans="1:17" ht="28.5" customHeight="1" x14ac:dyDescent="0.25">
      <c r="A162" s="90" t="str">
        <f>IFERROR(INDEX('GASB 54'!$A$8:$D$1794,'GASB 54'!$Q156,COLUMNS($A$14:A162)),"")</f>
        <v/>
      </c>
      <c r="B162" s="90" t="str">
        <f>IFERROR(INDEX('GASB 54'!$A$7:$D$1794,'GASB 54'!$Q156,COLUMNS($A$14:B162)),"")</f>
        <v/>
      </c>
      <c r="C162" s="148" t="str">
        <f>IFERROR(INDEX('GASB 54'!$A$7:$D$1794,'GASB 54'!$Q156,COLUMNS($A$14:C162)),"")</f>
        <v/>
      </c>
      <c r="D162" s="90" t="str">
        <f>IFERROR(INDEX('GASB 54'!$A$7:$D$1794,'GASB 54'!$Q156,COLUMNS($A$14:D162)),"")</f>
        <v/>
      </c>
      <c r="E162" s="42"/>
      <c r="F162" s="42"/>
      <c r="G162" s="42"/>
      <c r="H162" s="42"/>
      <c r="I162" s="152"/>
      <c r="J162" s="43"/>
      <c r="K162" s="145" t="str">
        <f t="shared" si="9"/>
        <v/>
      </c>
      <c r="L162" s="145" t="str">
        <f t="shared" si="10"/>
        <v/>
      </c>
      <c r="M162" s="145" t="str">
        <f t="shared" si="11"/>
        <v/>
      </c>
      <c r="P162" s="44" t="str">
        <f t="shared" si="8"/>
        <v/>
      </c>
      <c r="Q162" s="44">
        <f>COUNTIF($P$14:$P162,"x")</f>
        <v>1</v>
      </c>
    </row>
    <row r="163" spans="1:17" ht="28.5" customHeight="1" x14ac:dyDescent="0.25">
      <c r="A163" s="90" t="str">
        <f>IFERROR(INDEX('GASB 54'!$A$8:$D$1794,'GASB 54'!$Q157,COLUMNS($A$14:A163)),"")</f>
        <v/>
      </c>
      <c r="B163" s="90" t="str">
        <f>IFERROR(INDEX('GASB 54'!$A$7:$D$1794,'GASB 54'!$Q157,COLUMNS($A$14:B163)),"")</f>
        <v/>
      </c>
      <c r="C163" s="148" t="str">
        <f>IFERROR(INDEX('GASB 54'!$A$7:$D$1794,'GASB 54'!$Q157,COLUMNS($A$14:C163)),"")</f>
        <v/>
      </c>
      <c r="D163" s="90" t="str">
        <f>IFERROR(INDEX('GASB 54'!$A$7:$D$1794,'GASB 54'!$Q157,COLUMNS($A$14:D163)),"")</f>
        <v/>
      </c>
      <c r="E163" s="42"/>
      <c r="F163" s="42"/>
      <c r="G163" s="42"/>
      <c r="H163" s="42"/>
      <c r="I163" s="152"/>
      <c r="J163" s="43"/>
      <c r="K163" s="145" t="str">
        <f t="shared" si="9"/>
        <v/>
      </c>
      <c r="L163" s="145" t="str">
        <f t="shared" si="10"/>
        <v/>
      </c>
      <c r="M163" s="145" t="str">
        <f t="shared" si="11"/>
        <v/>
      </c>
      <c r="P163" s="44" t="str">
        <f t="shared" si="8"/>
        <v/>
      </c>
      <c r="Q163" s="44">
        <f>COUNTIF($P$14:$P163,"x")</f>
        <v>1</v>
      </c>
    </row>
    <row r="164" spans="1:17" ht="28.5" customHeight="1" x14ac:dyDescent="0.25">
      <c r="A164" s="90" t="str">
        <f>IFERROR(INDEX('GASB 54'!$A$8:$D$1794,'GASB 54'!$Q158,COLUMNS($A$14:A164)),"")</f>
        <v/>
      </c>
      <c r="B164" s="90" t="str">
        <f>IFERROR(INDEX('GASB 54'!$A$7:$D$1794,'GASB 54'!$Q158,COLUMNS($A$14:B164)),"")</f>
        <v/>
      </c>
      <c r="C164" s="148" t="str">
        <f>IFERROR(INDEX('GASB 54'!$A$7:$D$1794,'GASB 54'!$Q158,COLUMNS($A$14:C164)),"")</f>
        <v/>
      </c>
      <c r="D164" s="90" t="str">
        <f>IFERROR(INDEX('GASB 54'!$A$7:$D$1794,'GASB 54'!$Q158,COLUMNS($A$14:D164)),"")</f>
        <v/>
      </c>
      <c r="E164" s="42"/>
      <c r="F164" s="42"/>
      <c r="G164" s="42"/>
      <c r="H164" s="42"/>
      <c r="I164" s="152"/>
      <c r="J164" s="43"/>
      <c r="K164" s="145" t="str">
        <f t="shared" si="9"/>
        <v/>
      </c>
      <c r="L164" s="145" t="str">
        <f t="shared" si="10"/>
        <v/>
      </c>
      <c r="M164" s="145" t="str">
        <f t="shared" si="11"/>
        <v/>
      </c>
      <c r="P164" s="44" t="str">
        <f t="shared" si="8"/>
        <v/>
      </c>
      <c r="Q164" s="44">
        <f>COUNTIF($P$14:$P164,"x")</f>
        <v>1</v>
      </c>
    </row>
    <row r="165" spans="1:17" ht="28.5" customHeight="1" x14ac:dyDescent="0.25">
      <c r="A165" s="90" t="str">
        <f>IFERROR(INDEX('GASB 54'!$A$8:$D$1794,'GASB 54'!$Q159,COLUMNS($A$14:A165)),"")</f>
        <v/>
      </c>
      <c r="B165" s="90" t="str">
        <f>IFERROR(INDEX('GASB 54'!$A$7:$D$1794,'GASB 54'!$Q159,COLUMNS($A$14:B165)),"")</f>
        <v/>
      </c>
      <c r="C165" s="148" t="str">
        <f>IFERROR(INDEX('GASB 54'!$A$7:$D$1794,'GASB 54'!$Q159,COLUMNS($A$14:C165)),"")</f>
        <v/>
      </c>
      <c r="D165" s="90" t="str">
        <f>IFERROR(INDEX('GASB 54'!$A$7:$D$1794,'GASB 54'!$Q159,COLUMNS($A$14:D165)),"")</f>
        <v/>
      </c>
      <c r="E165" s="42"/>
      <c r="F165" s="42"/>
      <c r="G165" s="42"/>
      <c r="H165" s="42"/>
      <c r="I165" s="152"/>
      <c r="J165" s="43"/>
      <c r="K165" s="145" t="str">
        <f t="shared" si="9"/>
        <v/>
      </c>
      <c r="L165" s="145" t="str">
        <f t="shared" si="10"/>
        <v/>
      </c>
      <c r="M165" s="145" t="str">
        <f t="shared" si="11"/>
        <v/>
      </c>
      <c r="P165" s="44" t="str">
        <f t="shared" si="8"/>
        <v/>
      </c>
      <c r="Q165" s="44">
        <f>COUNTIF($P$14:$P165,"x")</f>
        <v>1</v>
      </c>
    </row>
    <row r="166" spans="1:17" ht="28.5" customHeight="1" x14ac:dyDescent="0.25">
      <c r="A166" s="90" t="str">
        <f>IFERROR(INDEX('GASB 54'!$A$8:$D$1794,'GASB 54'!$Q160,COLUMNS($A$14:A166)),"")</f>
        <v/>
      </c>
      <c r="B166" s="90" t="str">
        <f>IFERROR(INDEX('GASB 54'!$A$7:$D$1794,'GASB 54'!$Q160,COLUMNS($A$14:B166)),"")</f>
        <v/>
      </c>
      <c r="C166" s="148" t="str">
        <f>IFERROR(INDEX('GASB 54'!$A$7:$D$1794,'GASB 54'!$Q160,COLUMNS($A$14:C166)),"")</f>
        <v/>
      </c>
      <c r="D166" s="90" t="str">
        <f>IFERROR(INDEX('GASB 54'!$A$7:$D$1794,'GASB 54'!$Q160,COLUMNS($A$14:D166)),"")</f>
        <v/>
      </c>
      <c r="E166" s="42"/>
      <c r="F166" s="42"/>
      <c r="G166" s="42"/>
      <c r="H166" s="42"/>
      <c r="I166" s="152"/>
      <c r="J166" s="43"/>
      <c r="K166" s="145" t="str">
        <f t="shared" si="9"/>
        <v/>
      </c>
      <c r="L166" s="145" t="str">
        <f t="shared" si="10"/>
        <v/>
      </c>
      <c r="M166" s="145" t="str">
        <f t="shared" si="11"/>
        <v/>
      </c>
      <c r="P166" s="44" t="str">
        <f t="shared" si="8"/>
        <v/>
      </c>
      <c r="Q166" s="44">
        <f>COUNTIF($P$14:$P166,"x")</f>
        <v>1</v>
      </c>
    </row>
    <row r="167" spans="1:17" ht="28.5" customHeight="1" x14ac:dyDescent="0.25">
      <c r="A167" s="90" t="str">
        <f>IFERROR(INDEX('GASB 54'!$A$8:$D$1794,'GASB 54'!$Q161,COLUMNS($A$14:A167)),"")</f>
        <v/>
      </c>
      <c r="B167" s="90" t="str">
        <f>IFERROR(INDEX('GASB 54'!$A$7:$D$1794,'GASB 54'!$Q161,COLUMNS($A$14:B167)),"")</f>
        <v/>
      </c>
      <c r="C167" s="148" t="str">
        <f>IFERROR(INDEX('GASB 54'!$A$7:$D$1794,'GASB 54'!$Q161,COLUMNS($A$14:C167)),"")</f>
        <v/>
      </c>
      <c r="D167" s="90" t="str">
        <f>IFERROR(INDEX('GASB 54'!$A$7:$D$1794,'GASB 54'!$Q161,COLUMNS($A$14:D167)),"")</f>
        <v/>
      </c>
      <c r="E167" s="42"/>
      <c r="F167" s="42"/>
      <c r="G167" s="42"/>
      <c r="H167" s="42"/>
      <c r="I167" s="152"/>
      <c r="J167" s="43"/>
      <c r="K167" s="145" t="str">
        <f t="shared" si="9"/>
        <v/>
      </c>
      <c r="L167" s="145" t="str">
        <f t="shared" si="10"/>
        <v/>
      </c>
      <c r="M167" s="145" t="str">
        <f t="shared" si="11"/>
        <v/>
      </c>
      <c r="P167" s="44" t="str">
        <f t="shared" si="8"/>
        <v/>
      </c>
      <c r="Q167" s="44">
        <f>COUNTIF($P$14:$P167,"x")</f>
        <v>1</v>
      </c>
    </row>
    <row r="168" spans="1:17" ht="28.5" customHeight="1" x14ac:dyDescent="0.25">
      <c r="A168" s="90" t="str">
        <f>IFERROR(INDEX('GASB 54'!$A$8:$D$1794,'GASB 54'!$Q162,COLUMNS($A$14:A168)),"")</f>
        <v/>
      </c>
      <c r="B168" s="90" t="str">
        <f>IFERROR(INDEX('GASB 54'!$A$7:$D$1794,'GASB 54'!$Q162,COLUMNS($A$14:B168)),"")</f>
        <v/>
      </c>
      <c r="C168" s="148" t="str">
        <f>IFERROR(INDEX('GASB 54'!$A$7:$D$1794,'GASB 54'!$Q162,COLUMNS($A$14:C168)),"")</f>
        <v/>
      </c>
      <c r="D168" s="90" t="str">
        <f>IFERROR(INDEX('GASB 54'!$A$7:$D$1794,'GASB 54'!$Q162,COLUMNS($A$14:D168)),"")</f>
        <v/>
      </c>
      <c r="E168" s="42"/>
      <c r="F168" s="42"/>
      <c r="G168" s="42"/>
      <c r="H168" s="42"/>
      <c r="I168" s="152"/>
      <c r="J168" s="43"/>
      <c r="K168" s="145" t="str">
        <f t="shared" si="9"/>
        <v/>
      </c>
      <c r="L168" s="145" t="str">
        <f t="shared" si="10"/>
        <v/>
      </c>
      <c r="M168" s="145" t="str">
        <f t="shared" si="11"/>
        <v/>
      </c>
      <c r="P168" s="44" t="str">
        <f t="shared" si="8"/>
        <v/>
      </c>
      <c r="Q168" s="44">
        <f>COUNTIF($P$14:$P168,"x")</f>
        <v>1</v>
      </c>
    </row>
    <row r="169" spans="1:17" ht="28.5" customHeight="1" x14ac:dyDescent="0.25">
      <c r="A169" s="90" t="str">
        <f>IFERROR(INDEX('GASB 54'!$A$8:$D$1794,'GASB 54'!$Q163,COLUMNS($A$14:A169)),"")</f>
        <v/>
      </c>
      <c r="B169" s="90" t="str">
        <f>IFERROR(INDEX('GASB 54'!$A$7:$D$1794,'GASB 54'!$Q163,COLUMNS($A$14:B169)),"")</f>
        <v/>
      </c>
      <c r="C169" s="148" t="str">
        <f>IFERROR(INDEX('GASB 54'!$A$7:$D$1794,'GASB 54'!$Q163,COLUMNS($A$14:C169)),"")</f>
        <v/>
      </c>
      <c r="D169" s="90" t="str">
        <f>IFERROR(INDEX('GASB 54'!$A$7:$D$1794,'GASB 54'!$Q163,COLUMNS($A$14:D169)),"")</f>
        <v/>
      </c>
      <c r="E169" s="42"/>
      <c r="F169" s="42"/>
      <c r="G169" s="42"/>
      <c r="H169" s="42"/>
      <c r="I169" s="152"/>
      <c r="J169" s="43"/>
      <c r="K169" s="145" t="str">
        <f t="shared" si="9"/>
        <v/>
      </c>
      <c r="L169" s="145" t="str">
        <f t="shared" si="10"/>
        <v/>
      </c>
      <c r="M169" s="145" t="str">
        <f t="shared" si="11"/>
        <v/>
      </c>
      <c r="P169" s="44" t="str">
        <f t="shared" si="8"/>
        <v/>
      </c>
      <c r="Q169" s="44">
        <f>COUNTIF($P$14:$P169,"x")</f>
        <v>1</v>
      </c>
    </row>
    <row r="170" spans="1:17" ht="28.5" customHeight="1" x14ac:dyDescent="0.25">
      <c r="A170" s="90" t="str">
        <f>IFERROR(INDEX('GASB 54'!$A$8:$D$1794,'GASB 54'!$Q164,COLUMNS($A$14:A170)),"")</f>
        <v/>
      </c>
      <c r="B170" s="90" t="str">
        <f>IFERROR(INDEX('GASB 54'!$A$7:$D$1794,'GASB 54'!$Q164,COLUMNS($A$14:B170)),"")</f>
        <v/>
      </c>
      <c r="C170" s="148" t="str">
        <f>IFERROR(INDEX('GASB 54'!$A$7:$D$1794,'GASB 54'!$Q164,COLUMNS($A$14:C170)),"")</f>
        <v/>
      </c>
      <c r="D170" s="90" t="str">
        <f>IFERROR(INDEX('GASB 54'!$A$7:$D$1794,'GASB 54'!$Q164,COLUMNS($A$14:D170)),"")</f>
        <v/>
      </c>
      <c r="E170" s="42"/>
      <c r="F170" s="42"/>
      <c r="G170" s="42"/>
      <c r="H170" s="42"/>
      <c r="I170" s="152"/>
      <c r="J170" s="43"/>
      <c r="K170" s="145" t="str">
        <f t="shared" si="9"/>
        <v/>
      </c>
      <c r="L170" s="145" t="str">
        <f t="shared" si="10"/>
        <v/>
      </c>
      <c r="M170" s="145" t="str">
        <f t="shared" si="11"/>
        <v/>
      </c>
      <c r="P170" s="44" t="str">
        <f t="shared" si="8"/>
        <v/>
      </c>
      <c r="Q170" s="44">
        <f>COUNTIF($P$14:$P170,"x")</f>
        <v>1</v>
      </c>
    </row>
    <row r="171" spans="1:17" ht="28.5" customHeight="1" x14ac:dyDescent="0.25">
      <c r="A171" s="90" t="str">
        <f>IFERROR(INDEX('GASB 54'!$A$8:$D$1794,'GASB 54'!$Q165,COLUMNS($A$14:A171)),"")</f>
        <v/>
      </c>
      <c r="B171" s="90" t="str">
        <f>IFERROR(INDEX('GASB 54'!$A$7:$D$1794,'GASB 54'!$Q165,COLUMNS($A$14:B171)),"")</f>
        <v/>
      </c>
      <c r="C171" s="148" t="str">
        <f>IFERROR(INDEX('GASB 54'!$A$7:$D$1794,'GASB 54'!$Q165,COLUMNS($A$14:C171)),"")</f>
        <v/>
      </c>
      <c r="D171" s="90" t="str">
        <f>IFERROR(INDEX('GASB 54'!$A$7:$D$1794,'GASB 54'!$Q165,COLUMNS($A$14:D171)),"")</f>
        <v/>
      </c>
      <c r="E171" s="42"/>
      <c r="F171" s="42"/>
      <c r="G171" s="42"/>
      <c r="H171" s="42"/>
      <c r="I171" s="152"/>
      <c r="J171" s="43"/>
      <c r="K171" s="145" t="str">
        <f t="shared" si="9"/>
        <v/>
      </c>
      <c r="L171" s="145" t="str">
        <f t="shared" si="10"/>
        <v/>
      </c>
      <c r="M171" s="145" t="str">
        <f t="shared" si="11"/>
        <v/>
      </c>
      <c r="P171" s="44" t="str">
        <f t="shared" si="8"/>
        <v/>
      </c>
      <c r="Q171" s="44">
        <f>COUNTIF($P$14:$P171,"x")</f>
        <v>1</v>
      </c>
    </row>
    <row r="172" spans="1:17" ht="28.5" customHeight="1" x14ac:dyDescent="0.25">
      <c r="A172" s="90" t="str">
        <f>IFERROR(INDEX('GASB 54'!$A$8:$D$1794,'GASB 54'!$Q166,COLUMNS($A$14:A172)),"")</f>
        <v/>
      </c>
      <c r="B172" s="90" t="str">
        <f>IFERROR(INDEX('GASB 54'!$A$7:$D$1794,'GASB 54'!$Q166,COLUMNS($A$14:B172)),"")</f>
        <v/>
      </c>
      <c r="C172" s="148" t="str">
        <f>IFERROR(INDEX('GASB 54'!$A$7:$D$1794,'GASB 54'!$Q166,COLUMNS($A$14:C172)),"")</f>
        <v/>
      </c>
      <c r="D172" s="90" t="str">
        <f>IFERROR(INDEX('GASB 54'!$A$7:$D$1794,'GASB 54'!$Q166,COLUMNS($A$14:D172)),"")</f>
        <v/>
      </c>
      <c r="E172" s="42"/>
      <c r="F172" s="42"/>
      <c r="G172" s="42"/>
      <c r="H172" s="42"/>
      <c r="I172" s="152"/>
      <c r="J172" s="43"/>
      <c r="K172" s="145" t="str">
        <f t="shared" si="9"/>
        <v/>
      </c>
      <c r="L172" s="145" t="str">
        <f t="shared" si="10"/>
        <v/>
      </c>
      <c r="M172" s="145" t="str">
        <f t="shared" si="11"/>
        <v/>
      </c>
      <c r="P172" s="44" t="str">
        <f t="shared" si="8"/>
        <v/>
      </c>
      <c r="Q172" s="44">
        <f>COUNTIF($P$14:$P172,"x")</f>
        <v>1</v>
      </c>
    </row>
    <row r="173" spans="1:17" ht="28.5" customHeight="1" x14ac:dyDescent="0.25">
      <c r="A173" s="90" t="str">
        <f>IFERROR(INDEX('GASB 54'!$A$8:$D$1794,'GASB 54'!$Q167,COLUMNS($A$14:A173)),"")</f>
        <v/>
      </c>
      <c r="B173" s="90" t="str">
        <f>IFERROR(INDEX('GASB 54'!$A$7:$D$1794,'GASB 54'!$Q167,COLUMNS($A$14:B173)),"")</f>
        <v/>
      </c>
      <c r="C173" s="148" t="str">
        <f>IFERROR(INDEX('GASB 54'!$A$7:$D$1794,'GASB 54'!$Q167,COLUMNS($A$14:C173)),"")</f>
        <v/>
      </c>
      <c r="D173" s="90" t="str">
        <f>IFERROR(INDEX('GASB 54'!$A$7:$D$1794,'GASB 54'!$Q167,COLUMNS($A$14:D173)),"")</f>
        <v/>
      </c>
      <c r="E173" s="42"/>
      <c r="F173" s="42"/>
      <c r="G173" s="42"/>
      <c r="H173" s="42"/>
      <c r="I173" s="152"/>
      <c r="J173" s="43"/>
      <c r="K173" s="145" t="str">
        <f t="shared" si="9"/>
        <v/>
      </c>
      <c r="L173" s="145" t="str">
        <f t="shared" si="10"/>
        <v/>
      </c>
      <c r="M173" s="145" t="str">
        <f t="shared" si="11"/>
        <v/>
      </c>
      <c r="P173" s="44" t="str">
        <f t="shared" si="8"/>
        <v/>
      </c>
      <c r="Q173" s="44">
        <f>COUNTIF($P$14:$P173,"x")</f>
        <v>1</v>
      </c>
    </row>
    <row r="174" spans="1:17" ht="28.5" customHeight="1" x14ac:dyDescent="0.25">
      <c r="A174" s="90" t="str">
        <f>IFERROR(INDEX('GASB 54'!$A$8:$D$1794,'GASB 54'!$Q168,COLUMNS($A$14:A174)),"")</f>
        <v/>
      </c>
      <c r="B174" s="90" t="str">
        <f>IFERROR(INDEX('GASB 54'!$A$7:$D$1794,'GASB 54'!$Q168,COLUMNS($A$14:B174)),"")</f>
        <v/>
      </c>
      <c r="C174" s="148" t="str">
        <f>IFERROR(INDEX('GASB 54'!$A$7:$D$1794,'GASB 54'!$Q168,COLUMNS($A$14:C174)),"")</f>
        <v/>
      </c>
      <c r="D174" s="90" t="str">
        <f>IFERROR(INDEX('GASB 54'!$A$7:$D$1794,'GASB 54'!$Q168,COLUMNS($A$14:D174)),"")</f>
        <v/>
      </c>
      <c r="E174" s="42"/>
      <c r="F174" s="42"/>
      <c r="G174" s="42"/>
      <c r="H174" s="42"/>
      <c r="I174" s="152"/>
      <c r="J174" s="43"/>
      <c r="K174" s="145" t="str">
        <f t="shared" si="9"/>
        <v/>
      </c>
      <c r="L174" s="145" t="str">
        <f t="shared" si="10"/>
        <v/>
      </c>
      <c r="M174" s="145" t="str">
        <f t="shared" si="11"/>
        <v/>
      </c>
      <c r="P174" s="44" t="str">
        <f t="shared" si="8"/>
        <v/>
      </c>
      <c r="Q174" s="44">
        <f>COUNTIF($P$14:$P174,"x")</f>
        <v>1</v>
      </c>
    </row>
    <row r="175" spans="1:17" ht="28.5" customHeight="1" x14ac:dyDescent="0.25">
      <c r="A175" s="90" t="str">
        <f>IFERROR(INDEX('GASB 54'!$A$8:$D$1794,'GASB 54'!$Q169,COLUMNS($A$14:A175)),"")</f>
        <v/>
      </c>
      <c r="B175" s="90" t="str">
        <f>IFERROR(INDEX('GASB 54'!$A$7:$D$1794,'GASB 54'!$Q169,COLUMNS($A$14:B175)),"")</f>
        <v/>
      </c>
      <c r="C175" s="148" t="str">
        <f>IFERROR(INDEX('GASB 54'!$A$7:$D$1794,'GASB 54'!$Q169,COLUMNS($A$14:C175)),"")</f>
        <v/>
      </c>
      <c r="D175" s="90" t="str">
        <f>IFERROR(INDEX('GASB 54'!$A$7:$D$1794,'GASB 54'!$Q169,COLUMNS($A$14:D175)),"")</f>
        <v/>
      </c>
      <c r="E175" s="42"/>
      <c r="F175" s="42"/>
      <c r="G175" s="42"/>
      <c r="H175" s="42"/>
      <c r="I175" s="152"/>
      <c r="J175" s="43"/>
      <c r="K175" s="145" t="str">
        <f t="shared" si="9"/>
        <v/>
      </c>
      <c r="L175" s="145" t="str">
        <f t="shared" si="10"/>
        <v/>
      </c>
      <c r="M175" s="145" t="str">
        <f t="shared" si="11"/>
        <v/>
      </c>
      <c r="P175" s="44" t="str">
        <f t="shared" si="8"/>
        <v/>
      </c>
      <c r="Q175" s="44">
        <f>COUNTIF($P$14:$P175,"x")</f>
        <v>1</v>
      </c>
    </row>
    <row r="176" spans="1:17" ht="28.5" customHeight="1" x14ac:dyDescent="0.25">
      <c r="A176" s="90" t="str">
        <f>IFERROR(INDEX('GASB 54'!$A$8:$D$1794,'GASB 54'!$Q170,COLUMNS($A$14:A176)),"")</f>
        <v/>
      </c>
      <c r="B176" s="90" t="str">
        <f>IFERROR(INDEX('GASB 54'!$A$7:$D$1794,'GASB 54'!$Q170,COLUMNS($A$14:B176)),"")</f>
        <v/>
      </c>
      <c r="C176" s="148" t="str">
        <f>IFERROR(INDEX('GASB 54'!$A$7:$D$1794,'GASB 54'!$Q170,COLUMNS($A$14:C176)),"")</f>
        <v/>
      </c>
      <c r="D176" s="90" t="str">
        <f>IFERROR(INDEX('GASB 54'!$A$7:$D$1794,'GASB 54'!$Q170,COLUMNS($A$14:D176)),"")</f>
        <v/>
      </c>
      <c r="E176" s="42"/>
      <c r="F176" s="42"/>
      <c r="G176" s="42"/>
      <c r="H176" s="42"/>
      <c r="I176" s="152"/>
      <c r="J176" s="43"/>
      <c r="K176" s="145" t="str">
        <f t="shared" si="9"/>
        <v/>
      </c>
      <c r="L176" s="145" t="str">
        <f t="shared" si="10"/>
        <v/>
      </c>
      <c r="M176" s="145" t="str">
        <f t="shared" si="11"/>
        <v/>
      </c>
      <c r="P176" s="44" t="str">
        <f t="shared" si="8"/>
        <v/>
      </c>
      <c r="Q176" s="44">
        <f>COUNTIF($P$14:$P176,"x")</f>
        <v>1</v>
      </c>
    </row>
    <row r="177" spans="1:17" ht="28.5" customHeight="1" x14ac:dyDescent="0.25">
      <c r="A177" s="90" t="str">
        <f>IFERROR(INDEX('GASB 54'!$A$8:$D$1794,'GASB 54'!$Q171,COLUMNS($A$14:A177)),"")</f>
        <v/>
      </c>
      <c r="B177" s="90" t="str">
        <f>IFERROR(INDEX('GASB 54'!$A$7:$D$1794,'GASB 54'!$Q171,COLUMNS($A$14:B177)),"")</f>
        <v/>
      </c>
      <c r="C177" s="148" t="str">
        <f>IFERROR(INDEX('GASB 54'!$A$7:$D$1794,'GASB 54'!$Q171,COLUMNS($A$14:C177)),"")</f>
        <v/>
      </c>
      <c r="D177" s="90" t="str">
        <f>IFERROR(INDEX('GASB 54'!$A$7:$D$1794,'GASB 54'!$Q171,COLUMNS($A$14:D177)),"")</f>
        <v/>
      </c>
      <c r="E177" s="42"/>
      <c r="F177" s="42"/>
      <c r="G177" s="42"/>
      <c r="H177" s="42"/>
      <c r="I177" s="152"/>
      <c r="J177" s="43"/>
      <c r="K177" s="145" t="str">
        <f t="shared" si="9"/>
        <v/>
      </c>
      <c r="L177" s="145" t="str">
        <f t="shared" si="10"/>
        <v/>
      </c>
      <c r="M177" s="145" t="str">
        <f t="shared" si="11"/>
        <v/>
      </c>
      <c r="P177" s="44" t="str">
        <f t="shared" si="8"/>
        <v/>
      </c>
      <c r="Q177" s="44">
        <f>COUNTIF($P$14:$P177,"x")</f>
        <v>1</v>
      </c>
    </row>
    <row r="178" spans="1:17" ht="28.5" customHeight="1" x14ac:dyDescent="0.25">
      <c r="A178" s="90" t="str">
        <f>IFERROR(INDEX('GASB 54'!$A$8:$D$1794,'GASB 54'!$Q172,COLUMNS($A$14:A178)),"")</f>
        <v/>
      </c>
      <c r="B178" s="90" t="str">
        <f>IFERROR(INDEX('GASB 54'!$A$7:$D$1794,'GASB 54'!$Q172,COLUMNS($A$14:B178)),"")</f>
        <v/>
      </c>
      <c r="C178" s="148" t="str">
        <f>IFERROR(INDEX('GASB 54'!$A$7:$D$1794,'GASB 54'!$Q172,COLUMNS($A$14:C178)),"")</f>
        <v/>
      </c>
      <c r="D178" s="90" t="str">
        <f>IFERROR(INDEX('GASB 54'!$A$7:$D$1794,'GASB 54'!$Q172,COLUMNS($A$14:D178)),"")</f>
        <v/>
      </c>
      <c r="E178" s="42"/>
      <c r="F178" s="42"/>
      <c r="G178" s="42"/>
      <c r="H178" s="42"/>
      <c r="I178" s="152"/>
      <c r="J178" s="43"/>
      <c r="K178" s="145" t="str">
        <f t="shared" si="9"/>
        <v/>
      </c>
      <c r="L178" s="145" t="str">
        <f t="shared" si="10"/>
        <v/>
      </c>
      <c r="M178" s="145" t="str">
        <f t="shared" si="11"/>
        <v/>
      </c>
      <c r="P178" s="44" t="str">
        <f t="shared" si="8"/>
        <v/>
      </c>
      <c r="Q178" s="44">
        <f>COUNTIF($P$14:$P178,"x")</f>
        <v>1</v>
      </c>
    </row>
    <row r="179" spans="1:17" ht="28.5" customHeight="1" x14ac:dyDescent="0.25">
      <c r="A179" s="90" t="str">
        <f>IFERROR(INDEX('GASB 54'!$A$8:$D$1794,'GASB 54'!$Q173,COLUMNS($A$14:A179)),"")</f>
        <v/>
      </c>
      <c r="B179" s="90" t="str">
        <f>IFERROR(INDEX('GASB 54'!$A$7:$D$1794,'GASB 54'!$Q173,COLUMNS($A$14:B179)),"")</f>
        <v/>
      </c>
      <c r="C179" s="148" t="str">
        <f>IFERROR(INDEX('GASB 54'!$A$7:$D$1794,'GASB 54'!$Q173,COLUMNS($A$14:C179)),"")</f>
        <v/>
      </c>
      <c r="D179" s="90" t="str">
        <f>IFERROR(INDEX('GASB 54'!$A$7:$D$1794,'GASB 54'!$Q173,COLUMNS($A$14:D179)),"")</f>
        <v/>
      </c>
      <c r="E179" s="42"/>
      <c r="F179" s="42"/>
      <c r="G179" s="42"/>
      <c r="H179" s="42"/>
      <c r="I179" s="152"/>
      <c r="J179" s="43"/>
      <c r="K179" s="145" t="str">
        <f t="shared" si="9"/>
        <v/>
      </c>
      <c r="L179" s="145" t="str">
        <f t="shared" si="10"/>
        <v/>
      </c>
      <c r="M179" s="145" t="str">
        <f t="shared" si="11"/>
        <v/>
      </c>
      <c r="P179" s="44" t="str">
        <f t="shared" si="8"/>
        <v/>
      </c>
      <c r="Q179" s="44">
        <f>COUNTIF($P$14:$P179,"x")</f>
        <v>1</v>
      </c>
    </row>
    <row r="180" spans="1:17" ht="28.5" customHeight="1" x14ac:dyDescent="0.25">
      <c r="A180" s="90" t="str">
        <f>IFERROR(INDEX('GASB 54'!$A$8:$D$1794,'GASB 54'!$Q174,COLUMNS($A$14:A180)),"")</f>
        <v/>
      </c>
      <c r="B180" s="90" t="str">
        <f>IFERROR(INDEX('GASB 54'!$A$7:$D$1794,'GASB 54'!$Q174,COLUMNS($A$14:B180)),"")</f>
        <v/>
      </c>
      <c r="C180" s="148" t="str">
        <f>IFERROR(INDEX('GASB 54'!$A$7:$D$1794,'GASB 54'!$Q174,COLUMNS($A$14:C180)),"")</f>
        <v/>
      </c>
      <c r="D180" s="90" t="str">
        <f>IFERROR(INDEX('GASB 54'!$A$7:$D$1794,'GASB 54'!$Q174,COLUMNS($A$14:D180)),"")</f>
        <v/>
      </c>
      <c r="E180" s="42"/>
      <c r="F180" s="42"/>
      <c r="G180" s="42"/>
      <c r="H180" s="42"/>
      <c r="I180" s="152"/>
      <c r="J180" s="43"/>
      <c r="K180" s="145" t="str">
        <f t="shared" si="9"/>
        <v/>
      </c>
      <c r="L180" s="145" t="str">
        <f t="shared" si="10"/>
        <v/>
      </c>
      <c r="M180" s="145" t="str">
        <f t="shared" si="11"/>
        <v/>
      </c>
      <c r="P180" s="44" t="str">
        <f t="shared" si="8"/>
        <v/>
      </c>
      <c r="Q180" s="44">
        <f>COUNTIF($P$14:$P180,"x")</f>
        <v>1</v>
      </c>
    </row>
    <row r="181" spans="1:17" ht="28.5" customHeight="1" x14ac:dyDescent="0.25">
      <c r="A181" s="90" t="str">
        <f>IFERROR(INDEX('GASB 54'!$A$8:$D$1794,'GASB 54'!$Q175,COLUMNS($A$14:A181)),"")</f>
        <v/>
      </c>
      <c r="B181" s="90" t="str">
        <f>IFERROR(INDEX('GASB 54'!$A$7:$D$1794,'GASB 54'!$Q175,COLUMNS($A$14:B181)),"")</f>
        <v/>
      </c>
      <c r="C181" s="148" t="str">
        <f>IFERROR(INDEX('GASB 54'!$A$7:$D$1794,'GASB 54'!$Q175,COLUMNS($A$14:C181)),"")</f>
        <v/>
      </c>
      <c r="D181" s="90" t="str">
        <f>IFERROR(INDEX('GASB 54'!$A$7:$D$1794,'GASB 54'!$Q175,COLUMNS($A$14:D181)),"")</f>
        <v/>
      </c>
      <c r="E181" s="42"/>
      <c r="F181" s="42"/>
      <c r="G181" s="42"/>
      <c r="H181" s="42"/>
      <c r="I181" s="152"/>
      <c r="J181" s="43"/>
      <c r="K181" s="145" t="str">
        <f t="shared" si="9"/>
        <v/>
      </c>
      <c r="L181" s="145" t="str">
        <f t="shared" si="10"/>
        <v/>
      </c>
      <c r="M181" s="145" t="str">
        <f t="shared" si="11"/>
        <v/>
      </c>
      <c r="P181" s="44" t="str">
        <f t="shared" si="8"/>
        <v/>
      </c>
      <c r="Q181" s="44">
        <f>COUNTIF($P$14:$P181,"x")</f>
        <v>1</v>
      </c>
    </row>
    <row r="182" spans="1:17" ht="28.5" customHeight="1" x14ac:dyDescent="0.25">
      <c r="A182" s="90" t="str">
        <f>IFERROR(INDEX('GASB 54'!$A$8:$D$1794,'GASB 54'!$Q176,COLUMNS($A$14:A182)),"")</f>
        <v/>
      </c>
      <c r="B182" s="90" t="str">
        <f>IFERROR(INDEX('GASB 54'!$A$7:$D$1794,'GASB 54'!$Q176,COLUMNS($A$14:B182)),"")</f>
        <v/>
      </c>
      <c r="C182" s="148" t="str">
        <f>IFERROR(INDEX('GASB 54'!$A$7:$D$1794,'GASB 54'!$Q176,COLUMNS($A$14:C182)),"")</f>
        <v/>
      </c>
      <c r="D182" s="90" t="str">
        <f>IFERROR(INDEX('GASB 54'!$A$7:$D$1794,'GASB 54'!$Q176,COLUMNS($A$14:D182)),"")</f>
        <v/>
      </c>
      <c r="E182" s="42"/>
      <c r="F182" s="42"/>
      <c r="G182" s="42"/>
      <c r="H182" s="42"/>
      <c r="I182" s="152"/>
      <c r="J182" s="43"/>
      <c r="K182" s="145" t="str">
        <f t="shared" si="9"/>
        <v/>
      </c>
      <c r="L182" s="145" t="str">
        <f t="shared" si="10"/>
        <v/>
      </c>
      <c r="M182" s="145" t="str">
        <f t="shared" si="11"/>
        <v/>
      </c>
      <c r="P182" s="44" t="str">
        <f t="shared" si="8"/>
        <v/>
      </c>
      <c r="Q182" s="44">
        <f>COUNTIF($P$14:$P182,"x")</f>
        <v>1</v>
      </c>
    </row>
    <row r="183" spans="1:17" ht="28.5" customHeight="1" x14ac:dyDescent="0.25">
      <c r="A183" s="90" t="str">
        <f>IFERROR(INDEX('GASB 54'!$A$8:$D$1794,'GASB 54'!$Q177,COLUMNS($A$14:A183)),"")</f>
        <v/>
      </c>
      <c r="B183" s="90" t="str">
        <f>IFERROR(INDEX('GASB 54'!$A$7:$D$1794,'GASB 54'!$Q177,COLUMNS($A$14:B183)),"")</f>
        <v/>
      </c>
      <c r="C183" s="148" t="str">
        <f>IFERROR(INDEX('GASB 54'!$A$7:$D$1794,'GASB 54'!$Q177,COLUMNS($A$14:C183)),"")</f>
        <v/>
      </c>
      <c r="D183" s="90" t="str">
        <f>IFERROR(INDEX('GASB 54'!$A$7:$D$1794,'GASB 54'!$Q177,COLUMNS($A$14:D183)),"")</f>
        <v/>
      </c>
      <c r="E183" s="42"/>
      <c r="F183" s="42"/>
      <c r="G183" s="42"/>
      <c r="H183" s="42"/>
      <c r="I183" s="152"/>
      <c r="J183" s="43"/>
      <c r="K183" s="145" t="str">
        <f t="shared" si="9"/>
        <v/>
      </c>
      <c r="L183" s="145" t="str">
        <f t="shared" si="10"/>
        <v/>
      </c>
      <c r="M183" s="145" t="str">
        <f t="shared" si="11"/>
        <v/>
      </c>
      <c r="P183" s="44" t="str">
        <f t="shared" si="8"/>
        <v/>
      </c>
      <c r="Q183" s="44">
        <f>COUNTIF($P$14:$P183,"x")</f>
        <v>1</v>
      </c>
    </row>
    <row r="184" spans="1:17" ht="28.5" customHeight="1" x14ac:dyDescent="0.25">
      <c r="A184" s="90" t="str">
        <f>IFERROR(INDEX('GASB 54'!$A$8:$D$1794,'GASB 54'!$Q178,COLUMNS($A$14:A184)),"")</f>
        <v/>
      </c>
      <c r="B184" s="90" t="str">
        <f>IFERROR(INDEX('GASB 54'!$A$7:$D$1794,'GASB 54'!$Q178,COLUMNS($A$14:B184)),"")</f>
        <v/>
      </c>
      <c r="C184" s="148" t="str">
        <f>IFERROR(INDEX('GASB 54'!$A$7:$D$1794,'GASB 54'!$Q178,COLUMNS($A$14:C184)),"")</f>
        <v/>
      </c>
      <c r="D184" s="90" t="str">
        <f>IFERROR(INDEX('GASB 54'!$A$7:$D$1794,'GASB 54'!$Q178,COLUMNS($A$14:D184)),"")</f>
        <v/>
      </c>
      <c r="E184" s="42"/>
      <c r="F184" s="42"/>
      <c r="G184" s="42"/>
      <c r="H184" s="42"/>
      <c r="I184" s="152"/>
      <c r="J184" s="43"/>
      <c r="K184" s="145" t="str">
        <f t="shared" si="9"/>
        <v/>
      </c>
      <c r="L184" s="145" t="str">
        <f t="shared" si="10"/>
        <v/>
      </c>
      <c r="M184" s="145" t="str">
        <f t="shared" si="11"/>
        <v/>
      </c>
      <c r="P184" s="44" t="str">
        <f t="shared" si="8"/>
        <v/>
      </c>
      <c r="Q184" s="44">
        <f>COUNTIF($P$14:$P184,"x")</f>
        <v>1</v>
      </c>
    </row>
    <row r="185" spans="1:17" ht="28.5" customHeight="1" x14ac:dyDescent="0.25">
      <c r="A185" s="90" t="str">
        <f>IFERROR(INDEX('GASB 54'!$A$8:$D$1794,'GASB 54'!$Q179,COLUMNS($A$14:A185)),"")</f>
        <v/>
      </c>
      <c r="B185" s="90" t="str">
        <f>IFERROR(INDEX('GASB 54'!$A$7:$D$1794,'GASB 54'!$Q179,COLUMNS($A$14:B185)),"")</f>
        <v/>
      </c>
      <c r="C185" s="148" t="str">
        <f>IFERROR(INDEX('GASB 54'!$A$7:$D$1794,'GASB 54'!$Q179,COLUMNS($A$14:C185)),"")</f>
        <v/>
      </c>
      <c r="D185" s="90" t="str">
        <f>IFERROR(INDEX('GASB 54'!$A$7:$D$1794,'GASB 54'!$Q179,COLUMNS($A$14:D185)),"")</f>
        <v/>
      </c>
      <c r="E185" s="42"/>
      <c r="F185" s="42"/>
      <c r="G185" s="42"/>
      <c r="H185" s="42"/>
      <c r="I185" s="152"/>
      <c r="J185" s="43"/>
      <c r="K185" s="145" t="str">
        <f t="shared" si="9"/>
        <v/>
      </c>
      <c r="L185" s="145" t="str">
        <f t="shared" si="10"/>
        <v/>
      </c>
      <c r="M185" s="145" t="str">
        <f t="shared" si="11"/>
        <v/>
      </c>
      <c r="P185" s="44" t="str">
        <f t="shared" si="8"/>
        <v/>
      </c>
      <c r="Q185" s="44">
        <f>COUNTIF($P$14:$P185,"x")</f>
        <v>1</v>
      </c>
    </row>
    <row r="186" spans="1:17" ht="28.5" customHeight="1" x14ac:dyDescent="0.25">
      <c r="A186" s="90" t="str">
        <f>IFERROR(INDEX('GASB 54'!$A$8:$D$1794,'GASB 54'!$Q180,COLUMNS($A$14:A186)),"")</f>
        <v/>
      </c>
      <c r="B186" s="90" t="str">
        <f>IFERROR(INDEX('GASB 54'!$A$7:$D$1794,'GASB 54'!$Q180,COLUMNS($A$14:B186)),"")</f>
        <v/>
      </c>
      <c r="C186" s="148" t="str">
        <f>IFERROR(INDEX('GASB 54'!$A$7:$D$1794,'GASB 54'!$Q180,COLUMNS($A$14:C186)),"")</f>
        <v/>
      </c>
      <c r="D186" s="90" t="str">
        <f>IFERROR(INDEX('GASB 54'!$A$7:$D$1794,'GASB 54'!$Q180,COLUMNS($A$14:D186)),"")</f>
        <v/>
      </c>
      <c r="E186" s="42"/>
      <c r="F186" s="42"/>
      <c r="G186" s="42"/>
      <c r="H186" s="42"/>
      <c r="I186" s="152"/>
      <c r="J186" s="43"/>
      <c r="K186" s="145" t="str">
        <f t="shared" si="9"/>
        <v/>
      </c>
      <c r="L186" s="145" t="str">
        <f t="shared" si="10"/>
        <v/>
      </c>
      <c r="M186" s="145" t="str">
        <f t="shared" si="11"/>
        <v/>
      </c>
      <c r="P186" s="44" t="str">
        <f t="shared" si="8"/>
        <v/>
      </c>
      <c r="Q186" s="44">
        <f>COUNTIF($P$14:$P186,"x")</f>
        <v>1</v>
      </c>
    </row>
    <row r="187" spans="1:17" ht="28.5" customHeight="1" x14ac:dyDescent="0.25">
      <c r="A187" s="90" t="str">
        <f>IFERROR(INDEX('GASB 54'!$A$8:$D$1794,'GASB 54'!$Q181,COLUMNS($A$14:A187)),"")</f>
        <v/>
      </c>
      <c r="B187" s="90" t="str">
        <f>IFERROR(INDEX('GASB 54'!$A$7:$D$1794,'GASB 54'!$Q181,COLUMNS($A$14:B187)),"")</f>
        <v/>
      </c>
      <c r="C187" s="148" t="str">
        <f>IFERROR(INDEX('GASB 54'!$A$7:$D$1794,'GASB 54'!$Q181,COLUMNS($A$14:C187)),"")</f>
        <v/>
      </c>
      <c r="D187" s="90" t="str">
        <f>IFERROR(INDEX('GASB 54'!$A$7:$D$1794,'GASB 54'!$Q181,COLUMNS($A$14:D187)),"")</f>
        <v/>
      </c>
      <c r="E187" s="42"/>
      <c r="F187" s="42"/>
      <c r="G187" s="42"/>
      <c r="H187" s="42"/>
      <c r="I187" s="152"/>
      <c r="J187" s="43"/>
      <c r="K187" s="145" t="str">
        <f t="shared" si="9"/>
        <v/>
      </c>
      <c r="L187" s="145" t="str">
        <f t="shared" si="10"/>
        <v/>
      </c>
      <c r="M187" s="145" t="str">
        <f t="shared" si="11"/>
        <v/>
      </c>
      <c r="P187" s="44" t="str">
        <f t="shared" si="8"/>
        <v/>
      </c>
      <c r="Q187" s="44">
        <f>COUNTIF($P$14:$P187,"x")</f>
        <v>1</v>
      </c>
    </row>
    <row r="188" spans="1:17" ht="28.5" customHeight="1" x14ac:dyDescent="0.25">
      <c r="A188" s="90" t="str">
        <f>IFERROR(INDEX('GASB 54'!$A$8:$D$1794,'GASB 54'!$Q182,COLUMNS($A$14:A188)),"")</f>
        <v/>
      </c>
      <c r="B188" s="90" t="str">
        <f>IFERROR(INDEX('GASB 54'!$A$7:$D$1794,'GASB 54'!$Q182,COLUMNS($A$14:B188)),"")</f>
        <v/>
      </c>
      <c r="C188" s="148" t="str">
        <f>IFERROR(INDEX('GASB 54'!$A$7:$D$1794,'GASB 54'!$Q182,COLUMNS($A$14:C188)),"")</f>
        <v/>
      </c>
      <c r="D188" s="90" t="str">
        <f>IFERROR(INDEX('GASB 54'!$A$7:$D$1794,'GASB 54'!$Q182,COLUMNS($A$14:D188)),"")</f>
        <v/>
      </c>
      <c r="E188" s="42"/>
      <c r="F188" s="42"/>
      <c r="G188" s="42"/>
      <c r="H188" s="42"/>
      <c r="I188" s="152"/>
      <c r="J188" s="43"/>
      <c r="K188" s="145" t="str">
        <f t="shared" si="9"/>
        <v/>
      </c>
      <c r="L188" s="145" t="str">
        <f t="shared" si="10"/>
        <v/>
      </c>
      <c r="M188" s="145" t="str">
        <f t="shared" si="11"/>
        <v/>
      </c>
      <c r="P188" s="44" t="str">
        <f t="shared" si="8"/>
        <v/>
      </c>
      <c r="Q188" s="44">
        <f>COUNTIF($P$14:$P188,"x")</f>
        <v>1</v>
      </c>
    </row>
    <row r="189" spans="1:17" ht="28.5" customHeight="1" x14ac:dyDescent="0.25">
      <c r="A189" s="90" t="str">
        <f>IFERROR(INDEX('GASB 54'!$A$8:$D$1794,'GASB 54'!$Q183,COLUMNS($A$14:A189)),"")</f>
        <v/>
      </c>
      <c r="B189" s="90" t="str">
        <f>IFERROR(INDEX('GASB 54'!$A$7:$D$1794,'GASB 54'!$Q183,COLUMNS($A$14:B189)),"")</f>
        <v/>
      </c>
      <c r="C189" s="148" t="str">
        <f>IFERROR(INDEX('GASB 54'!$A$7:$D$1794,'GASB 54'!$Q183,COLUMNS($A$14:C189)),"")</f>
        <v/>
      </c>
      <c r="D189" s="90" t="str">
        <f>IFERROR(INDEX('GASB 54'!$A$7:$D$1794,'GASB 54'!$Q183,COLUMNS($A$14:D189)),"")</f>
        <v/>
      </c>
      <c r="E189" s="42"/>
      <c r="F189" s="42"/>
      <c r="G189" s="42"/>
      <c r="H189" s="42"/>
      <c r="I189" s="152"/>
      <c r="J189" s="43"/>
      <c r="K189" s="145" t="str">
        <f t="shared" si="9"/>
        <v/>
      </c>
      <c r="L189" s="145" t="str">
        <f t="shared" si="10"/>
        <v/>
      </c>
      <c r="M189" s="145" t="str">
        <f t="shared" si="11"/>
        <v/>
      </c>
      <c r="P189" s="44" t="str">
        <f t="shared" si="8"/>
        <v/>
      </c>
      <c r="Q189" s="44">
        <f>COUNTIF($P$14:$P189,"x")</f>
        <v>1</v>
      </c>
    </row>
    <row r="190" spans="1:17" ht="28.5" customHeight="1" x14ac:dyDescent="0.25">
      <c r="A190" s="90" t="str">
        <f>IFERROR(INDEX('GASB 54'!$A$8:$D$1794,'GASB 54'!$Q184,COLUMNS($A$14:A190)),"")</f>
        <v/>
      </c>
      <c r="B190" s="90" t="str">
        <f>IFERROR(INDEX('GASB 54'!$A$7:$D$1794,'GASB 54'!$Q184,COLUMNS($A$14:B190)),"")</f>
        <v/>
      </c>
      <c r="C190" s="148" t="str">
        <f>IFERROR(INDEX('GASB 54'!$A$7:$D$1794,'GASB 54'!$Q184,COLUMNS($A$14:C190)),"")</f>
        <v/>
      </c>
      <c r="D190" s="90" t="str">
        <f>IFERROR(INDEX('GASB 54'!$A$7:$D$1794,'GASB 54'!$Q184,COLUMNS($A$14:D190)),"")</f>
        <v/>
      </c>
      <c r="E190" s="42"/>
      <c r="F190" s="42"/>
      <c r="G190" s="42"/>
      <c r="H190" s="42"/>
      <c r="I190" s="152"/>
      <c r="J190" s="43"/>
      <c r="K190" s="145" t="str">
        <f t="shared" si="9"/>
        <v/>
      </c>
      <c r="L190" s="145" t="str">
        <f t="shared" si="10"/>
        <v/>
      </c>
      <c r="M190" s="145" t="str">
        <f t="shared" si="11"/>
        <v/>
      </c>
      <c r="P190" s="44" t="str">
        <f t="shared" si="8"/>
        <v/>
      </c>
      <c r="Q190" s="44">
        <f>COUNTIF($P$14:$P190,"x")</f>
        <v>1</v>
      </c>
    </row>
    <row r="191" spans="1:17" ht="28.5" customHeight="1" x14ac:dyDescent="0.25">
      <c r="A191" s="90" t="str">
        <f>IFERROR(INDEX('GASB 54'!$A$8:$D$1794,'GASB 54'!$Q185,COLUMNS($A$14:A191)),"")</f>
        <v/>
      </c>
      <c r="B191" s="90" t="str">
        <f>IFERROR(INDEX('GASB 54'!$A$7:$D$1794,'GASB 54'!$Q185,COLUMNS($A$14:B191)),"")</f>
        <v/>
      </c>
      <c r="C191" s="148" t="str">
        <f>IFERROR(INDEX('GASB 54'!$A$7:$D$1794,'GASB 54'!$Q185,COLUMNS($A$14:C191)),"")</f>
        <v/>
      </c>
      <c r="D191" s="90" t="str">
        <f>IFERROR(INDEX('GASB 54'!$A$7:$D$1794,'GASB 54'!$Q185,COLUMNS($A$14:D191)),"")</f>
        <v/>
      </c>
      <c r="E191" s="42"/>
      <c r="F191" s="42"/>
      <c r="G191" s="42"/>
      <c r="H191" s="42"/>
      <c r="I191" s="152"/>
      <c r="J191" s="43"/>
      <c r="K191" s="145" t="str">
        <f t="shared" si="9"/>
        <v/>
      </c>
      <c r="L191" s="145" t="str">
        <f t="shared" si="10"/>
        <v/>
      </c>
      <c r="M191" s="145" t="str">
        <f t="shared" si="11"/>
        <v/>
      </c>
      <c r="P191" s="44" t="str">
        <f t="shared" si="8"/>
        <v/>
      </c>
      <c r="Q191" s="44">
        <f>COUNTIF($P$14:$P191,"x")</f>
        <v>1</v>
      </c>
    </row>
    <row r="192" spans="1:17" ht="28.5" customHeight="1" x14ac:dyDescent="0.25">
      <c r="A192" s="90" t="str">
        <f>IFERROR(INDEX('GASB 54'!$A$8:$D$1794,'GASB 54'!$Q186,COLUMNS($A$14:A192)),"")</f>
        <v/>
      </c>
      <c r="B192" s="90" t="str">
        <f>IFERROR(INDEX('GASB 54'!$A$7:$D$1794,'GASB 54'!$Q186,COLUMNS($A$14:B192)),"")</f>
        <v/>
      </c>
      <c r="C192" s="148" t="str">
        <f>IFERROR(INDEX('GASB 54'!$A$7:$D$1794,'GASB 54'!$Q186,COLUMNS($A$14:C192)),"")</f>
        <v/>
      </c>
      <c r="D192" s="90" t="str">
        <f>IFERROR(INDEX('GASB 54'!$A$7:$D$1794,'GASB 54'!$Q186,COLUMNS($A$14:D192)),"")</f>
        <v/>
      </c>
      <c r="E192" s="42"/>
      <c r="F192" s="42"/>
      <c r="G192" s="42"/>
      <c r="H192" s="42"/>
      <c r="I192" s="152"/>
      <c r="J192" s="43"/>
      <c r="K192" s="145" t="str">
        <f t="shared" si="9"/>
        <v/>
      </c>
      <c r="L192" s="145" t="str">
        <f t="shared" si="10"/>
        <v/>
      </c>
      <c r="M192" s="145" t="str">
        <f t="shared" si="11"/>
        <v/>
      </c>
      <c r="P192" s="44" t="str">
        <f t="shared" si="8"/>
        <v/>
      </c>
      <c r="Q192" s="44">
        <f>COUNTIF($P$14:$P192,"x")</f>
        <v>1</v>
      </c>
    </row>
    <row r="193" spans="1:17" ht="28.5" customHeight="1" x14ac:dyDescent="0.25">
      <c r="A193" s="90" t="str">
        <f>IFERROR(INDEX('GASB 54'!$A$8:$D$1794,'GASB 54'!$Q187,COLUMNS($A$14:A193)),"")</f>
        <v/>
      </c>
      <c r="B193" s="90" t="str">
        <f>IFERROR(INDEX('GASB 54'!$A$7:$D$1794,'GASB 54'!$Q187,COLUMNS($A$14:B193)),"")</f>
        <v/>
      </c>
      <c r="C193" s="148" t="str">
        <f>IFERROR(INDEX('GASB 54'!$A$7:$D$1794,'GASB 54'!$Q187,COLUMNS($A$14:C193)),"")</f>
        <v/>
      </c>
      <c r="D193" s="90" t="str">
        <f>IFERROR(INDEX('GASB 54'!$A$7:$D$1794,'GASB 54'!$Q187,COLUMNS($A$14:D193)),"")</f>
        <v/>
      </c>
      <c r="E193" s="42"/>
      <c r="F193" s="42"/>
      <c r="G193" s="42"/>
      <c r="H193" s="42"/>
      <c r="I193" s="152"/>
      <c r="J193" s="43"/>
      <c r="K193" s="145" t="str">
        <f t="shared" si="9"/>
        <v/>
      </c>
      <c r="L193" s="145" t="str">
        <f t="shared" si="10"/>
        <v/>
      </c>
      <c r="M193" s="145" t="str">
        <f t="shared" si="11"/>
        <v/>
      </c>
      <c r="P193" s="44" t="str">
        <f t="shared" si="8"/>
        <v/>
      </c>
      <c r="Q193" s="44">
        <f>COUNTIF($P$14:$P193,"x")</f>
        <v>1</v>
      </c>
    </row>
    <row r="194" spans="1:17" ht="28.5" customHeight="1" x14ac:dyDescent="0.25">
      <c r="A194" s="90" t="str">
        <f>IFERROR(INDEX('GASB 54'!$A$8:$D$1794,'GASB 54'!$Q188,COLUMNS($A$14:A194)),"")</f>
        <v/>
      </c>
      <c r="B194" s="90" t="str">
        <f>IFERROR(INDEX('GASB 54'!$A$7:$D$1794,'GASB 54'!$Q188,COLUMNS($A$14:B194)),"")</f>
        <v/>
      </c>
      <c r="C194" s="148" t="str">
        <f>IFERROR(INDEX('GASB 54'!$A$7:$D$1794,'GASB 54'!$Q188,COLUMNS($A$14:C194)),"")</f>
        <v/>
      </c>
      <c r="D194" s="90" t="str">
        <f>IFERROR(INDEX('GASB 54'!$A$7:$D$1794,'GASB 54'!$Q188,COLUMNS($A$14:D194)),"")</f>
        <v/>
      </c>
      <c r="E194" s="42"/>
      <c r="F194" s="42"/>
      <c r="G194" s="42"/>
      <c r="H194" s="42"/>
      <c r="I194" s="152"/>
      <c r="J194" s="43"/>
      <c r="K194" s="145" t="str">
        <f t="shared" si="9"/>
        <v/>
      </c>
      <c r="L194" s="145" t="str">
        <f t="shared" si="10"/>
        <v/>
      </c>
      <c r="M194" s="145" t="str">
        <f t="shared" si="11"/>
        <v/>
      </c>
      <c r="P194" s="44" t="str">
        <f t="shared" si="8"/>
        <v/>
      </c>
      <c r="Q194" s="44">
        <f>COUNTIF($P$14:$P194,"x")</f>
        <v>1</v>
      </c>
    </row>
    <row r="195" spans="1:17" ht="28.5" customHeight="1" x14ac:dyDescent="0.25">
      <c r="A195" s="90" t="str">
        <f>IFERROR(INDEX('GASB 54'!$A$8:$D$1794,'GASB 54'!$Q189,COLUMNS($A$14:A195)),"")</f>
        <v/>
      </c>
      <c r="B195" s="90" t="str">
        <f>IFERROR(INDEX('GASB 54'!$A$7:$D$1794,'GASB 54'!$Q189,COLUMNS($A$14:B195)),"")</f>
        <v/>
      </c>
      <c r="C195" s="148" t="str">
        <f>IFERROR(INDEX('GASB 54'!$A$7:$D$1794,'GASB 54'!$Q189,COLUMNS($A$14:C195)),"")</f>
        <v/>
      </c>
      <c r="D195" s="90" t="str">
        <f>IFERROR(INDEX('GASB 54'!$A$7:$D$1794,'GASB 54'!$Q189,COLUMNS($A$14:D195)),"")</f>
        <v/>
      </c>
      <c r="E195" s="42"/>
      <c r="F195" s="42"/>
      <c r="G195" s="42"/>
      <c r="H195" s="42"/>
      <c r="I195" s="152"/>
      <c r="J195" s="43"/>
      <c r="K195" s="145" t="str">
        <f t="shared" si="9"/>
        <v/>
      </c>
      <c r="L195" s="145" t="str">
        <f t="shared" si="10"/>
        <v/>
      </c>
      <c r="M195" s="145" t="str">
        <f t="shared" si="11"/>
        <v/>
      </c>
      <c r="P195" s="44" t="str">
        <f t="shared" si="8"/>
        <v/>
      </c>
      <c r="Q195" s="44">
        <f>COUNTIF($P$14:$P195,"x")</f>
        <v>1</v>
      </c>
    </row>
    <row r="196" spans="1:17" ht="28.5" customHeight="1" x14ac:dyDescent="0.25">
      <c r="A196" s="90" t="str">
        <f>IFERROR(INDEX('GASB 54'!$A$8:$D$1794,'GASB 54'!$Q190,COLUMNS($A$14:A196)),"")</f>
        <v/>
      </c>
      <c r="B196" s="90" t="str">
        <f>IFERROR(INDEX('GASB 54'!$A$7:$D$1794,'GASB 54'!$Q190,COLUMNS($A$14:B196)),"")</f>
        <v/>
      </c>
      <c r="C196" s="148" t="str">
        <f>IFERROR(INDEX('GASB 54'!$A$7:$D$1794,'GASB 54'!$Q190,COLUMNS($A$14:C196)),"")</f>
        <v/>
      </c>
      <c r="D196" s="90" t="str">
        <f>IFERROR(INDEX('GASB 54'!$A$7:$D$1794,'GASB 54'!$Q190,COLUMNS($A$14:D196)),"")</f>
        <v/>
      </c>
      <c r="E196" s="42"/>
      <c r="F196" s="42"/>
      <c r="G196" s="42"/>
      <c r="H196" s="42"/>
      <c r="I196" s="152"/>
      <c r="J196" s="43"/>
      <c r="K196" s="145" t="str">
        <f t="shared" si="9"/>
        <v/>
      </c>
      <c r="L196" s="145" t="str">
        <f t="shared" si="10"/>
        <v/>
      </c>
      <c r="M196" s="145" t="str">
        <f t="shared" si="11"/>
        <v/>
      </c>
      <c r="P196" s="44" t="str">
        <f t="shared" si="8"/>
        <v/>
      </c>
      <c r="Q196" s="44">
        <f>COUNTIF($P$14:$P196,"x")</f>
        <v>1</v>
      </c>
    </row>
    <row r="197" spans="1:17" ht="28.5" customHeight="1" x14ac:dyDescent="0.25">
      <c r="A197" s="90" t="str">
        <f>IFERROR(INDEX('GASB 54'!$A$8:$D$1794,'GASB 54'!$Q191,COLUMNS($A$14:A197)),"")</f>
        <v/>
      </c>
      <c r="B197" s="90" t="str">
        <f>IFERROR(INDEX('GASB 54'!$A$7:$D$1794,'GASB 54'!$Q191,COLUMNS($A$14:B197)),"")</f>
        <v/>
      </c>
      <c r="C197" s="148" t="str">
        <f>IFERROR(INDEX('GASB 54'!$A$7:$D$1794,'GASB 54'!$Q191,COLUMNS($A$14:C197)),"")</f>
        <v/>
      </c>
      <c r="D197" s="90" t="str">
        <f>IFERROR(INDEX('GASB 54'!$A$7:$D$1794,'GASB 54'!$Q191,COLUMNS($A$14:D197)),"")</f>
        <v/>
      </c>
      <c r="E197" s="42"/>
      <c r="F197" s="42"/>
      <c r="G197" s="42"/>
      <c r="H197" s="42"/>
      <c r="I197" s="152"/>
      <c r="J197" s="43"/>
      <c r="K197" s="145" t="str">
        <f t="shared" si="9"/>
        <v/>
      </c>
      <c r="L197" s="145" t="str">
        <f t="shared" si="10"/>
        <v/>
      </c>
      <c r="M197" s="145" t="str">
        <f t="shared" si="11"/>
        <v/>
      </c>
      <c r="P197" s="44" t="str">
        <f t="shared" si="8"/>
        <v/>
      </c>
      <c r="Q197" s="44">
        <f>COUNTIF($P$14:$P197,"x")</f>
        <v>1</v>
      </c>
    </row>
    <row r="198" spans="1:17" ht="28.5" customHeight="1" x14ac:dyDescent="0.25">
      <c r="A198" s="90" t="str">
        <f>IFERROR(INDEX('GASB 54'!$A$8:$D$1794,'GASB 54'!$Q192,COLUMNS($A$14:A198)),"")</f>
        <v/>
      </c>
      <c r="B198" s="90" t="str">
        <f>IFERROR(INDEX('GASB 54'!$A$7:$D$1794,'GASB 54'!$Q192,COLUMNS($A$14:B198)),"")</f>
        <v/>
      </c>
      <c r="C198" s="148" t="str">
        <f>IFERROR(INDEX('GASB 54'!$A$7:$D$1794,'GASB 54'!$Q192,COLUMNS($A$14:C198)),"")</f>
        <v/>
      </c>
      <c r="D198" s="90" t="str">
        <f>IFERROR(INDEX('GASB 54'!$A$7:$D$1794,'GASB 54'!$Q192,COLUMNS($A$14:D198)),"")</f>
        <v/>
      </c>
      <c r="E198" s="42"/>
      <c r="F198" s="42"/>
      <c r="G198" s="42"/>
      <c r="H198" s="42"/>
      <c r="I198" s="152"/>
      <c r="J198" s="43"/>
      <c r="K198" s="145" t="str">
        <f t="shared" si="9"/>
        <v/>
      </c>
      <c r="L198" s="145" t="str">
        <f t="shared" si="10"/>
        <v/>
      </c>
      <c r="M198" s="145" t="str">
        <f t="shared" si="11"/>
        <v/>
      </c>
      <c r="P198" s="44" t="str">
        <f t="shared" si="8"/>
        <v/>
      </c>
      <c r="Q198" s="44">
        <f>COUNTIF($P$14:$P198,"x")</f>
        <v>1</v>
      </c>
    </row>
    <row r="199" spans="1:17" ht="28.5" customHeight="1" x14ac:dyDescent="0.25">
      <c r="A199" s="90" t="str">
        <f>IFERROR(INDEX('GASB 54'!$A$8:$D$1794,'GASB 54'!$Q193,COLUMNS($A$14:A199)),"")</f>
        <v/>
      </c>
      <c r="B199" s="90" t="str">
        <f>IFERROR(INDEX('GASB 54'!$A$7:$D$1794,'GASB 54'!$Q193,COLUMNS($A$14:B199)),"")</f>
        <v/>
      </c>
      <c r="C199" s="148" t="str">
        <f>IFERROR(INDEX('GASB 54'!$A$7:$D$1794,'GASB 54'!$Q193,COLUMNS($A$14:C199)),"")</f>
        <v/>
      </c>
      <c r="D199" s="90" t="str">
        <f>IFERROR(INDEX('GASB 54'!$A$7:$D$1794,'GASB 54'!$Q193,COLUMNS($A$14:D199)),"")</f>
        <v/>
      </c>
      <c r="E199" s="42"/>
      <c r="F199" s="42"/>
      <c r="G199" s="42"/>
      <c r="H199" s="42"/>
      <c r="I199" s="152"/>
      <c r="J199" s="43"/>
      <c r="K199" s="145" t="str">
        <f t="shared" si="9"/>
        <v/>
      </c>
      <c r="L199" s="145" t="str">
        <f t="shared" si="10"/>
        <v/>
      </c>
      <c r="M199" s="145" t="str">
        <f t="shared" si="11"/>
        <v/>
      </c>
      <c r="P199" s="44" t="str">
        <f t="shared" si="8"/>
        <v/>
      </c>
      <c r="Q199" s="44">
        <f>COUNTIF($P$14:$P199,"x")</f>
        <v>1</v>
      </c>
    </row>
    <row r="200" spans="1:17" ht="28.5" customHeight="1" x14ac:dyDescent="0.25">
      <c r="A200" s="90" t="str">
        <f>IFERROR(INDEX('GASB 54'!$A$8:$D$1794,'GASB 54'!$Q194,COLUMNS($A$14:A200)),"")</f>
        <v/>
      </c>
      <c r="B200" s="90" t="str">
        <f>IFERROR(INDEX('GASB 54'!$A$7:$D$1794,'GASB 54'!$Q194,COLUMNS($A$14:B200)),"")</f>
        <v/>
      </c>
      <c r="C200" s="148" t="str">
        <f>IFERROR(INDEX('GASB 54'!$A$7:$D$1794,'GASB 54'!$Q194,COLUMNS($A$14:C200)),"")</f>
        <v/>
      </c>
      <c r="D200" s="90" t="str">
        <f>IFERROR(INDEX('GASB 54'!$A$7:$D$1794,'GASB 54'!$Q194,COLUMNS($A$14:D200)),"")</f>
        <v/>
      </c>
      <c r="E200" s="42"/>
      <c r="F200" s="42"/>
      <c r="G200" s="42"/>
      <c r="H200" s="42"/>
      <c r="I200" s="152"/>
      <c r="J200" s="43"/>
      <c r="K200" s="145" t="str">
        <f t="shared" si="9"/>
        <v/>
      </c>
      <c r="L200" s="145" t="str">
        <f t="shared" si="10"/>
        <v/>
      </c>
      <c r="M200" s="145" t="str">
        <f t="shared" si="11"/>
        <v/>
      </c>
      <c r="P200" s="44" t="str">
        <f t="shared" si="8"/>
        <v/>
      </c>
      <c r="Q200" s="44">
        <f>COUNTIF($P$14:$P200,"x")</f>
        <v>1</v>
      </c>
    </row>
    <row r="201" spans="1:17" ht="28.5" customHeight="1" x14ac:dyDescent="0.25">
      <c r="A201" s="90" t="str">
        <f>IFERROR(INDEX('GASB 54'!$A$8:$D$1794,'GASB 54'!$Q195,COLUMNS($A$14:A201)),"")</f>
        <v/>
      </c>
      <c r="B201" s="90" t="str">
        <f>IFERROR(INDEX('GASB 54'!$A$7:$D$1794,'GASB 54'!$Q195,COLUMNS($A$14:B201)),"")</f>
        <v/>
      </c>
      <c r="C201" s="148" t="str">
        <f>IFERROR(INDEX('GASB 54'!$A$7:$D$1794,'GASB 54'!$Q195,COLUMNS($A$14:C201)),"")</f>
        <v/>
      </c>
      <c r="D201" s="90" t="str">
        <f>IFERROR(INDEX('GASB 54'!$A$7:$D$1794,'GASB 54'!$Q195,COLUMNS($A$14:D201)),"")</f>
        <v/>
      </c>
      <c r="E201" s="42"/>
      <c r="F201" s="42"/>
      <c r="G201" s="42"/>
      <c r="H201" s="42"/>
      <c r="I201" s="152"/>
      <c r="J201" s="43"/>
      <c r="K201" s="145" t="str">
        <f t="shared" si="9"/>
        <v/>
      </c>
      <c r="L201" s="145" t="str">
        <f t="shared" si="10"/>
        <v/>
      </c>
      <c r="M201" s="145" t="str">
        <f t="shared" si="11"/>
        <v/>
      </c>
      <c r="P201" s="44" t="str">
        <f t="shared" si="8"/>
        <v/>
      </c>
      <c r="Q201" s="44">
        <f>COUNTIF($P$14:$P201,"x")</f>
        <v>1</v>
      </c>
    </row>
    <row r="202" spans="1:17" ht="28.5" customHeight="1" x14ac:dyDescent="0.25">
      <c r="A202" s="90" t="str">
        <f>IFERROR(INDEX('GASB 54'!$A$8:$D$1794,'GASB 54'!$Q196,COLUMNS($A$14:A202)),"")</f>
        <v/>
      </c>
      <c r="B202" s="90" t="str">
        <f>IFERROR(INDEX('GASB 54'!$A$7:$D$1794,'GASB 54'!$Q196,COLUMNS($A$14:B202)),"")</f>
        <v/>
      </c>
      <c r="C202" s="148" t="str">
        <f>IFERROR(INDEX('GASB 54'!$A$7:$D$1794,'GASB 54'!$Q196,COLUMNS($A$14:C202)),"")</f>
        <v/>
      </c>
      <c r="D202" s="90" t="str">
        <f>IFERROR(INDEX('GASB 54'!$A$7:$D$1794,'GASB 54'!$Q196,COLUMNS($A$14:D202)),"")</f>
        <v/>
      </c>
      <c r="E202" s="42"/>
      <c r="F202" s="42"/>
      <c r="G202" s="42"/>
      <c r="H202" s="42"/>
      <c r="I202" s="152"/>
      <c r="J202" s="43"/>
      <c r="K202" s="145" t="str">
        <f t="shared" si="9"/>
        <v/>
      </c>
      <c r="L202" s="145" t="str">
        <f t="shared" si="10"/>
        <v/>
      </c>
      <c r="M202" s="145" t="str">
        <f t="shared" si="11"/>
        <v/>
      </c>
      <c r="P202" s="44" t="str">
        <f t="shared" si="8"/>
        <v/>
      </c>
      <c r="Q202" s="44">
        <f>COUNTIF($P$14:$P202,"x")</f>
        <v>1</v>
      </c>
    </row>
    <row r="203" spans="1:17" ht="28.5" customHeight="1" x14ac:dyDescent="0.25">
      <c r="A203" s="90" t="str">
        <f>IFERROR(INDEX('GASB 54'!$A$8:$D$1794,'GASB 54'!$Q197,COLUMNS($A$14:A203)),"")</f>
        <v/>
      </c>
      <c r="B203" s="90" t="str">
        <f>IFERROR(INDEX('GASB 54'!$A$7:$D$1794,'GASB 54'!$Q197,COLUMNS($A$14:B203)),"")</f>
        <v/>
      </c>
      <c r="C203" s="148" t="str">
        <f>IFERROR(INDEX('GASB 54'!$A$7:$D$1794,'GASB 54'!$Q197,COLUMNS($A$14:C203)),"")</f>
        <v/>
      </c>
      <c r="D203" s="90" t="str">
        <f>IFERROR(INDEX('GASB 54'!$A$7:$D$1794,'GASB 54'!$Q197,COLUMNS($A$14:D203)),"")</f>
        <v/>
      </c>
      <c r="E203" s="42"/>
      <c r="F203" s="42"/>
      <c r="G203" s="42"/>
      <c r="H203" s="42"/>
      <c r="I203" s="152"/>
      <c r="J203" s="43"/>
      <c r="K203" s="145" t="str">
        <f t="shared" si="9"/>
        <v/>
      </c>
      <c r="L203" s="145" t="str">
        <f t="shared" si="10"/>
        <v/>
      </c>
      <c r="M203" s="145" t="str">
        <f t="shared" si="11"/>
        <v/>
      </c>
      <c r="P203" s="44" t="str">
        <f t="shared" si="8"/>
        <v/>
      </c>
      <c r="Q203" s="44">
        <f>COUNTIF($P$14:$P203,"x")</f>
        <v>1</v>
      </c>
    </row>
    <row r="204" spans="1:17" ht="28.5" customHeight="1" x14ac:dyDescent="0.25">
      <c r="A204" s="90" t="str">
        <f>IFERROR(INDEX('GASB 54'!$A$8:$D$1794,'GASB 54'!$Q198,COLUMNS($A$14:A204)),"")</f>
        <v/>
      </c>
      <c r="B204" s="90" t="str">
        <f>IFERROR(INDEX('GASB 54'!$A$7:$D$1794,'GASB 54'!$Q198,COLUMNS($A$14:B204)),"")</f>
        <v/>
      </c>
      <c r="C204" s="148" t="str">
        <f>IFERROR(INDEX('GASB 54'!$A$7:$D$1794,'GASB 54'!$Q198,COLUMNS($A$14:C204)),"")</f>
        <v/>
      </c>
      <c r="D204" s="90" t="str">
        <f>IFERROR(INDEX('GASB 54'!$A$7:$D$1794,'GASB 54'!$Q198,COLUMNS($A$14:D204)),"")</f>
        <v/>
      </c>
      <c r="E204" s="42"/>
      <c r="F204" s="42"/>
      <c r="G204" s="42"/>
      <c r="H204" s="42"/>
      <c r="I204" s="152"/>
      <c r="J204" s="43"/>
      <c r="K204" s="145" t="str">
        <f t="shared" si="9"/>
        <v/>
      </c>
      <c r="L204" s="145" t="str">
        <f t="shared" si="10"/>
        <v/>
      </c>
      <c r="M204" s="145" t="str">
        <f t="shared" si="11"/>
        <v/>
      </c>
      <c r="P204" s="44" t="str">
        <f t="shared" si="8"/>
        <v/>
      </c>
      <c r="Q204" s="44">
        <f>COUNTIF($P$14:$P204,"x")</f>
        <v>1</v>
      </c>
    </row>
    <row r="205" spans="1:17" ht="28.5" customHeight="1" x14ac:dyDescent="0.25">
      <c r="A205" s="90" t="str">
        <f>IFERROR(INDEX('GASB 54'!$A$8:$D$1794,'GASB 54'!$Q199,COLUMNS($A$14:A205)),"")</f>
        <v/>
      </c>
      <c r="B205" s="90" t="str">
        <f>IFERROR(INDEX('GASB 54'!$A$7:$D$1794,'GASB 54'!$Q199,COLUMNS($A$14:B205)),"")</f>
        <v/>
      </c>
      <c r="C205" s="148" t="str">
        <f>IFERROR(INDEX('GASB 54'!$A$7:$D$1794,'GASB 54'!$Q199,COLUMNS($A$14:C205)),"")</f>
        <v/>
      </c>
      <c r="D205" s="90" t="str">
        <f>IFERROR(INDEX('GASB 54'!$A$7:$D$1794,'GASB 54'!$Q199,COLUMNS($A$14:D205)),"")</f>
        <v/>
      </c>
      <c r="E205" s="42"/>
      <c r="F205" s="42"/>
      <c r="G205" s="42"/>
      <c r="H205" s="42"/>
      <c r="I205" s="152"/>
      <c r="J205" s="43"/>
      <c r="K205" s="145" t="str">
        <f t="shared" si="9"/>
        <v/>
      </c>
      <c r="L205" s="145" t="str">
        <f t="shared" si="10"/>
        <v/>
      </c>
      <c r="M205" s="145" t="str">
        <f t="shared" si="11"/>
        <v/>
      </c>
      <c r="P205" s="44" t="str">
        <f t="shared" si="8"/>
        <v/>
      </c>
      <c r="Q205" s="44">
        <f>COUNTIF($P$14:$P205,"x")</f>
        <v>1</v>
      </c>
    </row>
    <row r="206" spans="1:17" ht="28.5" customHeight="1" x14ac:dyDescent="0.25">
      <c r="A206" s="90" t="str">
        <f>IFERROR(INDEX('GASB 54'!$A$8:$D$1794,'GASB 54'!$Q200,COLUMNS($A$14:A206)),"")</f>
        <v/>
      </c>
      <c r="B206" s="90" t="str">
        <f>IFERROR(INDEX('GASB 54'!$A$7:$D$1794,'GASB 54'!$Q200,COLUMNS($A$14:B206)),"")</f>
        <v/>
      </c>
      <c r="C206" s="148" t="str">
        <f>IFERROR(INDEX('GASB 54'!$A$7:$D$1794,'GASB 54'!$Q200,COLUMNS($A$14:C206)),"")</f>
        <v/>
      </c>
      <c r="D206" s="90" t="str">
        <f>IFERROR(INDEX('GASB 54'!$A$7:$D$1794,'GASB 54'!$Q200,COLUMNS($A$14:D206)),"")</f>
        <v/>
      </c>
      <c r="E206" s="42"/>
      <c r="F206" s="42"/>
      <c r="G206" s="42"/>
      <c r="H206" s="42"/>
      <c r="I206" s="152"/>
      <c r="J206" s="43"/>
      <c r="K206" s="145" t="str">
        <f t="shared" si="9"/>
        <v/>
      </c>
      <c r="L206" s="145" t="str">
        <f t="shared" si="10"/>
        <v/>
      </c>
      <c r="M206" s="145" t="str">
        <f t="shared" si="11"/>
        <v/>
      </c>
      <c r="P206" s="44" t="str">
        <f t="shared" ref="P206:P269" si="12">IF(OR($F206="No",AND($D206="",A206&lt;&gt;""),$D206="Please Provide Classification in Closing Package"),"x","")</f>
        <v/>
      </c>
      <c r="Q206" s="44">
        <f>COUNTIF($P$14:$P206,"x")</f>
        <v>1</v>
      </c>
    </row>
    <row r="207" spans="1:17" ht="28.5" customHeight="1" x14ac:dyDescent="0.25">
      <c r="A207" s="90" t="str">
        <f>IFERROR(INDEX('GASB 54'!$A$8:$D$1794,'GASB 54'!$Q201,COLUMNS($A$14:A207)),"")</f>
        <v/>
      </c>
      <c r="B207" s="90" t="str">
        <f>IFERROR(INDEX('GASB 54'!$A$7:$D$1794,'GASB 54'!$Q201,COLUMNS($A$14:B207)),"")</f>
        <v/>
      </c>
      <c r="C207" s="148" t="str">
        <f>IFERROR(INDEX('GASB 54'!$A$7:$D$1794,'GASB 54'!$Q201,COLUMNS($A$14:C207)),"")</f>
        <v/>
      </c>
      <c r="D207" s="90" t="str">
        <f>IFERROR(INDEX('GASB 54'!$A$7:$D$1794,'GASB 54'!$Q201,COLUMNS($A$14:D207)),"")</f>
        <v/>
      </c>
      <c r="E207" s="42"/>
      <c r="F207" s="42"/>
      <c r="G207" s="42"/>
      <c r="H207" s="42"/>
      <c r="I207" s="152"/>
      <c r="J207" s="43"/>
      <c r="K207" s="145" t="str">
        <f t="shared" ref="K207:K270" si="13">IF(E207="No", "Please provide a separate document explaining why the fund is no longer being used.", "")</f>
        <v/>
      </c>
      <c r="L207" s="145" t="str">
        <f t="shared" ref="L207:L270" si="14">IF(F207="No","Document classification change on 3.20.2.","")</f>
        <v/>
      </c>
      <c r="M207" s="145" t="str">
        <f t="shared" ref="M207:M270" si="15">IF(H207="Yes","Verify federal grant portion of fund balance is correctly formatted.","")</f>
        <v/>
      </c>
      <c r="P207" s="44" t="str">
        <f t="shared" si="12"/>
        <v/>
      </c>
      <c r="Q207" s="44">
        <f>COUNTIF($P$14:$P207,"x")</f>
        <v>1</v>
      </c>
    </row>
    <row r="208" spans="1:17" ht="28.5" customHeight="1" x14ac:dyDescent="0.25">
      <c r="A208" s="90" t="str">
        <f>IFERROR(INDEX('GASB 54'!$A$8:$D$1794,'GASB 54'!$Q202,COLUMNS($A$14:A208)),"")</f>
        <v/>
      </c>
      <c r="B208" s="90" t="str">
        <f>IFERROR(INDEX('GASB 54'!$A$7:$D$1794,'GASB 54'!$Q202,COLUMNS($A$14:B208)),"")</f>
        <v/>
      </c>
      <c r="C208" s="148" t="str">
        <f>IFERROR(INDEX('GASB 54'!$A$7:$D$1794,'GASB 54'!$Q202,COLUMNS($A$14:C208)),"")</f>
        <v/>
      </c>
      <c r="D208" s="90" t="str">
        <f>IFERROR(INDEX('GASB 54'!$A$7:$D$1794,'GASB 54'!$Q202,COLUMNS($A$14:D208)),"")</f>
        <v/>
      </c>
      <c r="E208" s="42"/>
      <c r="F208" s="42"/>
      <c r="G208" s="42"/>
      <c r="H208" s="42"/>
      <c r="I208" s="152"/>
      <c r="J208" s="43"/>
      <c r="K208" s="145" t="str">
        <f t="shared" si="13"/>
        <v/>
      </c>
      <c r="L208" s="145" t="str">
        <f t="shared" si="14"/>
        <v/>
      </c>
      <c r="M208" s="145" t="str">
        <f t="shared" si="15"/>
        <v/>
      </c>
      <c r="P208" s="44" t="str">
        <f t="shared" si="12"/>
        <v/>
      </c>
      <c r="Q208" s="44">
        <f>COUNTIF($P$14:$P208,"x")</f>
        <v>1</v>
      </c>
    </row>
    <row r="209" spans="1:17" ht="28.5" customHeight="1" x14ac:dyDescent="0.25">
      <c r="A209" s="90" t="str">
        <f>IFERROR(INDEX('GASB 54'!$A$8:$D$1794,'GASB 54'!$Q203,COLUMNS($A$14:A209)),"")</f>
        <v/>
      </c>
      <c r="B209" s="90" t="str">
        <f>IFERROR(INDEX('GASB 54'!$A$7:$D$1794,'GASB 54'!$Q203,COLUMNS($A$14:B209)),"")</f>
        <v/>
      </c>
      <c r="C209" s="148" t="str">
        <f>IFERROR(INDEX('GASB 54'!$A$7:$D$1794,'GASB 54'!$Q203,COLUMNS($A$14:C209)),"")</f>
        <v/>
      </c>
      <c r="D209" s="90" t="str">
        <f>IFERROR(INDEX('GASB 54'!$A$7:$D$1794,'GASB 54'!$Q203,COLUMNS($A$14:D209)),"")</f>
        <v/>
      </c>
      <c r="E209" s="42"/>
      <c r="F209" s="42"/>
      <c r="G209" s="42"/>
      <c r="H209" s="42"/>
      <c r="I209" s="152"/>
      <c r="J209" s="43"/>
      <c r="K209" s="145" t="str">
        <f t="shared" si="13"/>
        <v/>
      </c>
      <c r="L209" s="145" t="str">
        <f t="shared" si="14"/>
        <v/>
      </c>
      <c r="M209" s="145" t="str">
        <f t="shared" si="15"/>
        <v/>
      </c>
      <c r="P209" s="44" t="str">
        <f t="shared" si="12"/>
        <v/>
      </c>
      <c r="Q209" s="44">
        <f>COUNTIF($P$14:$P209,"x")</f>
        <v>1</v>
      </c>
    </row>
    <row r="210" spans="1:17" ht="28.5" customHeight="1" x14ac:dyDescent="0.25">
      <c r="A210" s="90" t="str">
        <f>IFERROR(INDEX('GASB 54'!$A$8:$D$1794,'GASB 54'!$Q204,COLUMNS($A$14:A210)),"")</f>
        <v/>
      </c>
      <c r="B210" s="90" t="str">
        <f>IFERROR(INDEX('GASB 54'!$A$7:$D$1794,'GASB 54'!$Q204,COLUMNS($A$14:B210)),"")</f>
        <v/>
      </c>
      <c r="C210" s="148" t="str">
        <f>IFERROR(INDEX('GASB 54'!$A$7:$D$1794,'GASB 54'!$Q204,COLUMNS($A$14:C210)),"")</f>
        <v/>
      </c>
      <c r="D210" s="90" t="str">
        <f>IFERROR(INDEX('GASB 54'!$A$7:$D$1794,'GASB 54'!$Q204,COLUMNS($A$14:D210)),"")</f>
        <v/>
      </c>
      <c r="E210" s="42"/>
      <c r="F210" s="42"/>
      <c r="G210" s="42"/>
      <c r="H210" s="42"/>
      <c r="I210" s="152"/>
      <c r="J210" s="43"/>
      <c r="K210" s="145" t="str">
        <f t="shared" si="13"/>
        <v/>
      </c>
      <c r="L210" s="145" t="str">
        <f t="shared" si="14"/>
        <v/>
      </c>
      <c r="M210" s="145" t="str">
        <f t="shared" si="15"/>
        <v/>
      </c>
      <c r="P210" s="44" t="str">
        <f t="shared" si="12"/>
        <v/>
      </c>
      <c r="Q210" s="44">
        <f>COUNTIF($P$14:$P210,"x")</f>
        <v>1</v>
      </c>
    </row>
    <row r="211" spans="1:17" ht="28.5" customHeight="1" x14ac:dyDescent="0.25">
      <c r="A211" s="90" t="str">
        <f>IFERROR(INDEX('GASB 54'!$A$8:$D$1794,'GASB 54'!$Q205,COLUMNS($A$14:A211)),"")</f>
        <v/>
      </c>
      <c r="B211" s="90" t="str">
        <f>IFERROR(INDEX('GASB 54'!$A$7:$D$1794,'GASB 54'!$Q205,COLUMNS($A$14:B211)),"")</f>
        <v/>
      </c>
      <c r="C211" s="148" t="str">
        <f>IFERROR(INDEX('GASB 54'!$A$7:$D$1794,'GASB 54'!$Q205,COLUMNS($A$14:C211)),"")</f>
        <v/>
      </c>
      <c r="D211" s="90" t="str">
        <f>IFERROR(INDEX('GASB 54'!$A$7:$D$1794,'GASB 54'!$Q205,COLUMNS($A$14:D211)),"")</f>
        <v/>
      </c>
      <c r="E211" s="42"/>
      <c r="F211" s="42"/>
      <c r="G211" s="42"/>
      <c r="H211" s="42"/>
      <c r="I211" s="152"/>
      <c r="J211" s="43"/>
      <c r="K211" s="145" t="str">
        <f t="shared" si="13"/>
        <v/>
      </c>
      <c r="L211" s="145" t="str">
        <f t="shared" si="14"/>
        <v/>
      </c>
      <c r="M211" s="145" t="str">
        <f t="shared" si="15"/>
        <v/>
      </c>
      <c r="P211" s="44" t="str">
        <f t="shared" si="12"/>
        <v/>
      </c>
      <c r="Q211" s="44">
        <f>COUNTIF($P$14:$P211,"x")</f>
        <v>1</v>
      </c>
    </row>
    <row r="212" spans="1:17" ht="28.5" customHeight="1" x14ac:dyDescent="0.25">
      <c r="A212" s="90" t="str">
        <f>IFERROR(INDEX('GASB 54'!$A$8:$D$1794,'GASB 54'!$Q206,COLUMNS($A$14:A212)),"")</f>
        <v/>
      </c>
      <c r="B212" s="90" t="str">
        <f>IFERROR(INDEX('GASB 54'!$A$7:$D$1794,'GASB 54'!$Q206,COLUMNS($A$14:B212)),"")</f>
        <v/>
      </c>
      <c r="C212" s="148" t="str">
        <f>IFERROR(INDEX('GASB 54'!$A$7:$D$1794,'GASB 54'!$Q206,COLUMNS($A$14:C212)),"")</f>
        <v/>
      </c>
      <c r="D212" s="90" t="str">
        <f>IFERROR(INDEX('GASB 54'!$A$7:$D$1794,'GASB 54'!$Q206,COLUMNS($A$14:D212)),"")</f>
        <v/>
      </c>
      <c r="E212" s="42"/>
      <c r="F212" s="42"/>
      <c r="G212" s="42"/>
      <c r="H212" s="42"/>
      <c r="I212" s="152"/>
      <c r="J212" s="43"/>
      <c r="K212" s="145" t="str">
        <f t="shared" si="13"/>
        <v/>
      </c>
      <c r="L212" s="145" t="str">
        <f t="shared" si="14"/>
        <v/>
      </c>
      <c r="M212" s="145" t="str">
        <f t="shared" si="15"/>
        <v/>
      </c>
      <c r="P212" s="44" t="str">
        <f t="shared" si="12"/>
        <v/>
      </c>
      <c r="Q212" s="44">
        <f>COUNTIF($P$14:$P212,"x")</f>
        <v>1</v>
      </c>
    </row>
    <row r="213" spans="1:17" ht="28.5" customHeight="1" x14ac:dyDescent="0.25">
      <c r="A213" s="90" t="str">
        <f>IFERROR(INDEX('GASB 54'!$A$8:$D$1794,'GASB 54'!$Q207,COLUMNS($A$14:A213)),"")</f>
        <v/>
      </c>
      <c r="B213" s="90" t="str">
        <f>IFERROR(INDEX('GASB 54'!$A$7:$D$1794,'GASB 54'!$Q207,COLUMNS($A$14:B213)),"")</f>
        <v/>
      </c>
      <c r="C213" s="148" t="str">
        <f>IFERROR(INDEX('GASB 54'!$A$7:$D$1794,'GASB 54'!$Q207,COLUMNS($A$14:C213)),"")</f>
        <v/>
      </c>
      <c r="D213" s="90" t="str">
        <f>IFERROR(INDEX('GASB 54'!$A$7:$D$1794,'GASB 54'!$Q207,COLUMNS($A$14:D213)),"")</f>
        <v/>
      </c>
      <c r="E213" s="42"/>
      <c r="F213" s="42"/>
      <c r="G213" s="42"/>
      <c r="H213" s="42"/>
      <c r="I213" s="152"/>
      <c r="J213" s="43"/>
      <c r="K213" s="145" t="str">
        <f t="shared" si="13"/>
        <v/>
      </c>
      <c r="L213" s="145" t="str">
        <f t="shared" si="14"/>
        <v/>
      </c>
      <c r="M213" s="145" t="str">
        <f t="shared" si="15"/>
        <v/>
      </c>
      <c r="P213" s="44" t="str">
        <f t="shared" si="12"/>
        <v/>
      </c>
      <c r="Q213" s="44">
        <f>COUNTIF($P$14:$P213,"x")</f>
        <v>1</v>
      </c>
    </row>
    <row r="214" spans="1:17" ht="28.5" customHeight="1" x14ac:dyDescent="0.25">
      <c r="A214" s="90" t="str">
        <f>IFERROR(INDEX('GASB 54'!$A$8:$D$1794,'GASB 54'!$Q208,COLUMNS($A$14:A214)),"")</f>
        <v/>
      </c>
      <c r="B214" s="90" t="str">
        <f>IFERROR(INDEX('GASB 54'!$A$7:$D$1794,'GASB 54'!$Q208,COLUMNS($A$14:B214)),"")</f>
        <v/>
      </c>
      <c r="C214" s="148" t="str">
        <f>IFERROR(INDEX('GASB 54'!$A$7:$D$1794,'GASB 54'!$Q208,COLUMNS($A$14:C214)),"")</f>
        <v/>
      </c>
      <c r="D214" s="90" t="str">
        <f>IFERROR(INDEX('GASB 54'!$A$7:$D$1794,'GASB 54'!$Q208,COLUMNS($A$14:D214)),"")</f>
        <v/>
      </c>
      <c r="E214" s="42"/>
      <c r="F214" s="42"/>
      <c r="G214" s="42"/>
      <c r="H214" s="42"/>
      <c r="I214" s="152"/>
      <c r="J214" s="43"/>
      <c r="K214" s="145" t="str">
        <f t="shared" si="13"/>
        <v/>
      </c>
      <c r="L214" s="145" t="str">
        <f t="shared" si="14"/>
        <v/>
      </c>
      <c r="M214" s="145" t="str">
        <f t="shared" si="15"/>
        <v/>
      </c>
      <c r="P214" s="44" t="str">
        <f t="shared" si="12"/>
        <v/>
      </c>
      <c r="Q214" s="44">
        <f>COUNTIF($P$14:$P214,"x")</f>
        <v>1</v>
      </c>
    </row>
    <row r="215" spans="1:17" ht="28.5" customHeight="1" x14ac:dyDescent="0.25">
      <c r="A215" s="90" t="str">
        <f>IFERROR(INDEX('GASB 54'!$A$8:$D$1794,'GASB 54'!$Q209,COLUMNS($A$14:A215)),"")</f>
        <v/>
      </c>
      <c r="B215" s="90" t="str">
        <f>IFERROR(INDEX('GASB 54'!$A$7:$D$1794,'GASB 54'!$Q209,COLUMNS($A$14:B215)),"")</f>
        <v/>
      </c>
      <c r="C215" s="148" t="str">
        <f>IFERROR(INDEX('GASB 54'!$A$7:$D$1794,'GASB 54'!$Q209,COLUMNS($A$14:C215)),"")</f>
        <v/>
      </c>
      <c r="D215" s="90" t="str">
        <f>IFERROR(INDEX('GASB 54'!$A$7:$D$1794,'GASB 54'!$Q209,COLUMNS($A$14:D215)),"")</f>
        <v/>
      </c>
      <c r="E215" s="42"/>
      <c r="F215" s="42"/>
      <c r="G215" s="42"/>
      <c r="H215" s="42"/>
      <c r="I215" s="152"/>
      <c r="J215" s="43"/>
      <c r="K215" s="145" t="str">
        <f t="shared" si="13"/>
        <v/>
      </c>
      <c r="L215" s="145" t="str">
        <f t="shared" si="14"/>
        <v/>
      </c>
      <c r="M215" s="145" t="str">
        <f t="shared" si="15"/>
        <v/>
      </c>
      <c r="P215" s="44" t="str">
        <f t="shared" si="12"/>
        <v/>
      </c>
      <c r="Q215" s="44">
        <f>COUNTIF($P$14:$P215,"x")</f>
        <v>1</v>
      </c>
    </row>
    <row r="216" spans="1:17" ht="28.5" customHeight="1" x14ac:dyDescent="0.25">
      <c r="A216" s="90" t="str">
        <f>IFERROR(INDEX('GASB 54'!$A$8:$D$1794,'GASB 54'!$Q210,COLUMNS($A$14:A216)),"")</f>
        <v/>
      </c>
      <c r="B216" s="90" t="str">
        <f>IFERROR(INDEX('GASB 54'!$A$7:$D$1794,'GASB 54'!$Q210,COLUMNS($A$14:B216)),"")</f>
        <v/>
      </c>
      <c r="C216" s="148" t="str">
        <f>IFERROR(INDEX('GASB 54'!$A$7:$D$1794,'GASB 54'!$Q210,COLUMNS($A$14:C216)),"")</f>
        <v/>
      </c>
      <c r="D216" s="90" t="str">
        <f>IFERROR(INDEX('GASB 54'!$A$7:$D$1794,'GASB 54'!$Q210,COLUMNS($A$14:D216)),"")</f>
        <v/>
      </c>
      <c r="E216" s="42"/>
      <c r="F216" s="42"/>
      <c r="G216" s="42"/>
      <c r="H216" s="42"/>
      <c r="I216" s="152"/>
      <c r="J216" s="43"/>
      <c r="K216" s="145" t="str">
        <f t="shared" si="13"/>
        <v/>
      </c>
      <c r="L216" s="145" t="str">
        <f t="shared" si="14"/>
        <v/>
      </c>
      <c r="M216" s="145" t="str">
        <f t="shared" si="15"/>
        <v/>
      </c>
      <c r="P216" s="44" t="str">
        <f t="shared" si="12"/>
        <v/>
      </c>
      <c r="Q216" s="44">
        <f>COUNTIF($P$14:$P216,"x")</f>
        <v>1</v>
      </c>
    </row>
    <row r="217" spans="1:17" ht="28.5" customHeight="1" x14ac:dyDescent="0.25">
      <c r="A217" s="90" t="str">
        <f>IFERROR(INDEX('GASB 54'!$A$8:$D$1794,'GASB 54'!$Q211,COLUMNS($A$14:A217)),"")</f>
        <v/>
      </c>
      <c r="B217" s="90" t="str">
        <f>IFERROR(INDEX('GASB 54'!$A$7:$D$1794,'GASB 54'!$Q211,COLUMNS($A$14:B217)),"")</f>
        <v/>
      </c>
      <c r="C217" s="148" t="str">
        <f>IFERROR(INDEX('GASB 54'!$A$7:$D$1794,'GASB 54'!$Q211,COLUMNS($A$14:C217)),"")</f>
        <v/>
      </c>
      <c r="D217" s="90" t="str">
        <f>IFERROR(INDEX('GASB 54'!$A$7:$D$1794,'GASB 54'!$Q211,COLUMNS($A$14:D217)),"")</f>
        <v/>
      </c>
      <c r="E217" s="42"/>
      <c r="F217" s="42"/>
      <c r="G217" s="42"/>
      <c r="H217" s="42"/>
      <c r="I217" s="152"/>
      <c r="J217" s="43"/>
      <c r="K217" s="145" t="str">
        <f t="shared" si="13"/>
        <v/>
      </c>
      <c r="L217" s="145" t="str">
        <f t="shared" si="14"/>
        <v/>
      </c>
      <c r="M217" s="145" t="str">
        <f t="shared" si="15"/>
        <v/>
      </c>
      <c r="P217" s="44" t="str">
        <f t="shared" si="12"/>
        <v/>
      </c>
      <c r="Q217" s="44">
        <f>COUNTIF($P$14:$P217,"x")</f>
        <v>1</v>
      </c>
    </row>
    <row r="218" spans="1:17" ht="28.5" customHeight="1" x14ac:dyDescent="0.25">
      <c r="A218" s="90" t="str">
        <f>IFERROR(INDEX('GASB 54'!$A$8:$D$1794,'GASB 54'!$Q212,COLUMNS($A$14:A218)),"")</f>
        <v/>
      </c>
      <c r="B218" s="90" t="str">
        <f>IFERROR(INDEX('GASB 54'!$A$7:$D$1794,'GASB 54'!$Q212,COLUMNS($A$14:B218)),"")</f>
        <v/>
      </c>
      <c r="C218" s="148" t="str">
        <f>IFERROR(INDEX('GASB 54'!$A$7:$D$1794,'GASB 54'!$Q212,COLUMNS($A$14:C218)),"")</f>
        <v/>
      </c>
      <c r="D218" s="90" t="str">
        <f>IFERROR(INDEX('GASB 54'!$A$7:$D$1794,'GASB 54'!$Q212,COLUMNS($A$14:D218)),"")</f>
        <v/>
      </c>
      <c r="E218" s="42"/>
      <c r="F218" s="42"/>
      <c r="G218" s="42"/>
      <c r="H218" s="42"/>
      <c r="I218" s="152"/>
      <c r="J218" s="43"/>
      <c r="K218" s="145" t="str">
        <f t="shared" si="13"/>
        <v/>
      </c>
      <c r="L218" s="145" t="str">
        <f t="shared" si="14"/>
        <v/>
      </c>
      <c r="M218" s="145" t="str">
        <f t="shared" si="15"/>
        <v/>
      </c>
      <c r="P218" s="44" t="str">
        <f t="shared" si="12"/>
        <v/>
      </c>
      <c r="Q218" s="44">
        <f>COUNTIF($P$14:$P218,"x")</f>
        <v>1</v>
      </c>
    </row>
    <row r="219" spans="1:17" ht="28.5" customHeight="1" x14ac:dyDescent="0.25">
      <c r="A219" s="90" t="str">
        <f>IFERROR(INDEX('GASB 54'!$A$8:$D$1794,'GASB 54'!$Q213,COLUMNS($A$14:A219)),"")</f>
        <v/>
      </c>
      <c r="B219" s="90" t="str">
        <f>IFERROR(INDEX('GASB 54'!$A$7:$D$1794,'GASB 54'!$Q213,COLUMNS($A$14:B219)),"")</f>
        <v/>
      </c>
      <c r="C219" s="148" t="str">
        <f>IFERROR(INDEX('GASB 54'!$A$7:$D$1794,'GASB 54'!$Q213,COLUMNS($A$14:C219)),"")</f>
        <v/>
      </c>
      <c r="D219" s="90" t="str">
        <f>IFERROR(INDEX('GASB 54'!$A$7:$D$1794,'GASB 54'!$Q213,COLUMNS($A$14:D219)),"")</f>
        <v/>
      </c>
      <c r="E219" s="42"/>
      <c r="F219" s="42"/>
      <c r="G219" s="42"/>
      <c r="H219" s="42"/>
      <c r="I219" s="152"/>
      <c r="J219" s="43"/>
      <c r="K219" s="145" t="str">
        <f t="shared" si="13"/>
        <v/>
      </c>
      <c r="L219" s="145" t="str">
        <f t="shared" si="14"/>
        <v/>
      </c>
      <c r="M219" s="145" t="str">
        <f t="shared" si="15"/>
        <v/>
      </c>
      <c r="P219" s="44" t="str">
        <f t="shared" si="12"/>
        <v/>
      </c>
      <c r="Q219" s="44">
        <f>COUNTIF($P$14:$P219,"x")</f>
        <v>1</v>
      </c>
    </row>
    <row r="220" spans="1:17" ht="28.5" customHeight="1" x14ac:dyDescent="0.25">
      <c r="A220" s="90" t="str">
        <f>IFERROR(INDEX('GASB 54'!$A$8:$D$1794,'GASB 54'!$Q214,COLUMNS($A$14:A220)),"")</f>
        <v/>
      </c>
      <c r="B220" s="90" t="str">
        <f>IFERROR(INDEX('GASB 54'!$A$7:$D$1794,'GASB 54'!$Q214,COLUMNS($A$14:B220)),"")</f>
        <v/>
      </c>
      <c r="C220" s="148" t="str">
        <f>IFERROR(INDEX('GASB 54'!$A$7:$D$1794,'GASB 54'!$Q214,COLUMNS($A$14:C220)),"")</f>
        <v/>
      </c>
      <c r="D220" s="90" t="str">
        <f>IFERROR(INDEX('GASB 54'!$A$7:$D$1794,'GASB 54'!$Q214,COLUMNS($A$14:D220)),"")</f>
        <v/>
      </c>
      <c r="E220" s="42"/>
      <c r="F220" s="42"/>
      <c r="G220" s="42"/>
      <c r="H220" s="42"/>
      <c r="I220" s="152"/>
      <c r="J220" s="43"/>
      <c r="K220" s="145" t="str">
        <f t="shared" si="13"/>
        <v/>
      </c>
      <c r="L220" s="145" t="str">
        <f t="shared" si="14"/>
        <v/>
      </c>
      <c r="M220" s="145" t="str">
        <f t="shared" si="15"/>
        <v/>
      </c>
      <c r="P220" s="44" t="str">
        <f t="shared" si="12"/>
        <v/>
      </c>
      <c r="Q220" s="44">
        <f>COUNTIF($P$14:$P220,"x")</f>
        <v>1</v>
      </c>
    </row>
    <row r="221" spans="1:17" ht="28.5" customHeight="1" x14ac:dyDescent="0.25">
      <c r="A221" s="90" t="str">
        <f>IFERROR(INDEX('GASB 54'!$A$8:$D$1794,'GASB 54'!$Q215,COLUMNS($A$14:A221)),"")</f>
        <v/>
      </c>
      <c r="B221" s="90" t="str">
        <f>IFERROR(INDEX('GASB 54'!$A$7:$D$1794,'GASB 54'!$Q215,COLUMNS($A$14:B221)),"")</f>
        <v/>
      </c>
      <c r="C221" s="148" t="str">
        <f>IFERROR(INDEX('GASB 54'!$A$7:$D$1794,'GASB 54'!$Q215,COLUMNS($A$14:C221)),"")</f>
        <v/>
      </c>
      <c r="D221" s="90" t="str">
        <f>IFERROR(INDEX('GASB 54'!$A$7:$D$1794,'GASB 54'!$Q215,COLUMNS($A$14:D221)),"")</f>
        <v/>
      </c>
      <c r="E221" s="42"/>
      <c r="F221" s="42"/>
      <c r="G221" s="42"/>
      <c r="H221" s="42"/>
      <c r="I221" s="152"/>
      <c r="J221" s="43"/>
      <c r="K221" s="145" t="str">
        <f t="shared" si="13"/>
        <v/>
      </c>
      <c r="L221" s="145" t="str">
        <f t="shared" si="14"/>
        <v/>
      </c>
      <c r="M221" s="145" t="str">
        <f t="shared" si="15"/>
        <v/>
      </c>
      <c r="P221" s="44" t="str">
        <f t="shared" si="12"/>
        <v/>
      </c>
      <c r="Q221" s="44">
        <f>COUNTIF($P$14:$P221,"x")</f>
        <v>1</v>
      </c>
    </row>
    <row r="222" spans="1:17" ht="28.5" customHeight="1" x14ac:dyDescent="0.25">
      <c r="A222" s="90" t="str">
        <f>IFERROR(INDEX('GASB 54'!$A$8:$D$1794,'GASB 54'!$Q216,COLUMNS($A$14:A222)),"")</f>
        <v/>
      </c>
      <c r="B222" s="90" t="str">
        <f>IFERROR(INDEX('GASB 54'!$A$7:$D$1794,'GASB 54'!$Q216,COLUMNS($A$14:B222)),"")</f>
        <v/>
      </c>
      <c r="C222" s="148" t="str">
        <f>IFERROR(INDEX('GASB 54'!$A$7:$D$1794,'GASB 54'!$Q216,COLUMNS($A$14:C222)),"")</f>
        <v/>
      </c>
      <c r="D222" s="90" t="str">
        <f>IFERROR(INDEX('GASB 54'!$A$7:$D$1794,'GASB 54'!$Q216,COLUMNS($A$14:D222)),"")</f>
        <v/>
      </c>
      <c r="E222" s="42"/>
      <c r="F222" s="42"/>
      <c r="G222" s="42"/>
      <c r="H222" s="42"/>
      <c r="I222" s="152"/>
      <c r="J222" s="43"/>
      <c r="K222" s="145" t="str">
        <f t="shared" si="13"/>
        <v/>
      </c>
      <c r="L222" s="145" t="str">
        <f t="shared" si="14"/>
        <v/>
      </c>
      <c r="M222" s="145" t="str">
        <f t="shared" si="15"/>
        <v/>
      </c>
      <c r="P222" s="44" t="str">
        <f t="shared" si="12"/>
        <v/>
      </c>
      <c r="Q222" s="44">
        <f>COUNTIF($P$14:$P222,"x")</f>
        <v>1</v>
      </c>
    </row>
    <row r="223" spans="1:17" ht="28.5" customHeight="1" x14ac:dyDescent="0.25">
      <c r="A223" s="90" t="str">
        <f>IFERROR(INDEX('GASB 54'!$A$8:$D$1794,'GASB 54'!$Q217,COLUMNS($A$14:A223)),"")</f>
        <v/>
      </c>
      <c r="B223" s="90" t="str">
        <f>IFERROR(INDEX('GASB 54'!$A$7:$D$1794,'GASB 54'!$Q217,COLUMNS($A$14:B223)),"")</f>
        <v/>
      </c>
      <c r="C223" s="148" t="str">
        <f>IFERROR(INDEX('GASB 54'!$A$7:$D$1794,'GASB 54'!$Q217,COLUMNS($A$14:C223)),"")</f>
        <v/>
      </c>
      <c r="D223" s="90" t="str">
        <f>IFERROR(INDEX('GASB 54'!$A$7:$D$1794,'GASB 54'!$Q217,COLUMNS($A$14:D223)),"")</f>
        <v/>
      </c>
      <c r="E223" s="42"/>
      <c r="F223" s="42"/>
      <c r="G223" s="42"/>
      <c r="H223" s="42"/>
      <c r="I223" s="152"/>
      <c r="J223" s="43"/>
      <c r="K223" s="145" t="str">
        <f t="shared" si="13"/>
        <v/>
      </c>
      <c r="L223" s="145" t="str">
        <f t="shared" si="14"/>
        <v/>
      </c>
      <c r="M223" s="145" t="str">
        <f t="shared" si="15"/>
        <v/>
      </c>
      <c r="P223" s="44" t="str">
        <f t="shared" si="12"/>
        <v/>
      </c>
      <c r="Q223" s="44">
        <f>COUNTIF($P$14:$P223,"x")</f>
        <v>1</v>
      </c>
    </row>
    <row r="224" spans="1:17" ht="28.5" customHeight="1" x14ac:dyDescent="0.25">
      <c r="A224" s="90" t="str">
        <f>IFERROR(INDEX('GASB 54'!$A$8:$D$1794,'GASB 54'!$Q218,COLUMNS($A$14:A224)),"")</f>
        <v/>
      </c>
      <c r="B224" s="90" t="str">
        <f>IFERROR(INDEX('GASB 54'!$A$7:$D$1794,'GASB 54'!$Q218,COLUMNS($A$14:B224)),"")</f>
        <v/>
      </c>
      <c r="C224" s="148" t="str">
        <f>IFERROR(INDEX('GASB 54'!$A$7:$D$1794,'GASB 54'!$Q218,COLUMNS($A$14:C224)),"")</f>
        <v/>
      </c>
      <c r="D224" s="90" t="str">
        <f>IFERROR(INDEX('GASB 54'!$A$7:$D$1794,'GASB 54'!$Q218,COLUMNS($A$14:D224)),"")</f>
        <v/>
      </c>
      <c r="E224" s="42"/>
      <c r="F224" s="42"/>
      <c r="G224" s="42"/>
      <c r="H224" s="42"/>
      <c r="I224" s="152"/>
      <c r="J224" s="43"/>
      <c r="K224" s="145" t="str">
        <f t="shared" si="13"/>
        <v/>
      </c>
      <c r="L224" s="145" t="str">
        <f t="shared" si="14"/>
        <v/>
      </c>
      <c r="M224" s="145" t="str">
        <f t="shared" si="15"/>
        <v/>
      </c>
      <c r="P224" s="44" t="str">
        <f t="shared" si="12"/>
        <v/>
      </c>
      <c r="Q224" s="44">
        <f>COUNTIF($P$14:$P224,"x")</f>
        <v>1</v>
      </c>
    </row>
    <row r="225" spans="1:17" ht="28.5" customHeight="1" x14ac:dyDescent="0.25">
      <c r="A225" s="90" t="str">
        <f>IFERROR(INDEX('GASB 54'!$A$8:$D$1794,'GASB 54'!$Q219,COLUMNS($A$14:A225)),"")</f>
        <v/>
      </c>
      <c r="B225" s="90" t="str">
        <f>IFERROR(INDEX('GASB 54'!$A$7:$D$1794,'GASB 54'!$Q219,COLUMNS($A$14:B225)),"")</f>
        <v/>
      </c>
      <c r="C225" s="148" t="str">
        <f>IFERROR(INDEX('GASB 54'!$A$7:$D$1794,'GASB 54'!$Q219,COLUMNS($A$14:C225)),"")</f>
        <v/>
      </c>
      <c r="D225" s="90" t="str">
        <f>IFERROR(INDEX('GASB 54'!$A$7:$D$1794,'GASB 54'!$Q219,COLUMNS($A$14:D225)),"")</f>
        <v/>
      </c>
      <c r="E225" s="42"/>
      <c r="F225" s="42"/>
      <c r="G225" s="42"/>
      <c r="H225" s="42"/>
      <c r="I225" s="152"/>
      <c r="J225" s="43"/>
      <c r="K225" s="145" t="str">
        <f t="shared" si="13"/>
        <v/>
      </c>
      <c r="L225" s="145" t="str">
        <f t="shared" si="14"/>
        <v/>
      </c>
      <c r="M225" s="145" t="str">
        <f t="shared" si="15"/>
        <v/>
      </c>
      <c r="P225" s="44" t="str">
        <f t="shared" si="12"/>
        <v/>
      </c>
      <c r="Q225" s="44">
        <f>COUNTIF($P$14:$P225,"x")</f>
        <v>1</v>
      </c>
    </row>
    <row r="226" spans="1:17" ht="28.5" customHeight="1" x14ac:dyDescent="0.25">
      <c r="A226" s="90" t="str">
        <f>IFERROR(INDEX('GASB 54'!$A$8:$D$1794,'GASB 54'!$Q220,COLUMNS($A$14:A226)),"")</f>
        <v/>
      </c>
      <c r="B226" s="90" t="str">
        <f>IFERROR(INDEX('GASB 54'!$A$7:$D$1794,'GASB 54'!$Q220,COLUMNS($A$14:B226)),"")</f>
        <v/>
      </c>
      <c r="C226" s="148" t="str">
        <f>IFERROR(INDEX('GASB 54'!$A$7:$D$1794,'GASB 54'!$Q220,COLUMNS($A$14:C226)),"")</f>
        <v/>
      </c>
      <c r="D226" s="90" t="str">
        <f>IFERROR(INDEX('GASB 54'!$A$7:$D$1794,'GASB 54'!$Q220,COLUMNS($A$14:D226)),"")</f>
        <v/>
      </c>
      <c r="E226" s="42"/>
      <c r="F226" s="42"/>
      <c r="G226" s="42"/>
      <c r="H226" s="42"/>
      <c r="I226" s="152"/>
      <c r="J226" s="43"/>
      <c r="K226" s="145" t="str">
        <f t="shared" si="13"/>
        <v/>
      </c>
      <c r="L226" s="145" t="str">
        <f t="shared" si="14"/>
        <v/>
      </c>
      <c r="M226" s="145" t="str">
        <f t="shared" si="15"/>
        <v/>
      </c>
      <c r="P226" s="44" t="str">
        <f t="shared" si="12"/>
        <v/>
      </c>
      <c r="Q226" s="44">
        <f>COUNTIF($P$14:$P226,"x")</f>
        <v>1</v>
      </c>
    </row>
    <row r="227" spans="1:17" ht="28.5" customHeight="1" x14ac:dyDescent="0.25">
      <c r="A227" s="90" t="str">
        <f>IFERROR(INDEX('GASB 54'!$A$8:$D$1794,'GASB 54'!$Q221,COLUMNS($A$14:A227)),"")</f>
        <v/>
      </c>
      <c r="B227" s="90" t="str">
        <f>IFERROR(INDEX('GASB 54'!$A$7:$D$1794,'GASB 54'!$Q221,COLUMNS($A$14:B227)),"")</f>
        <v/>
      </c>
      <c r="C227" s="148" t="str">
        <f>IFERROR(INDEX('GASB 54'!$A$7:$D$1794,'GASB 54'!$Q221,COLUMNS($A$14:C227)),"")</f>
        <v/>
      </c>
      <c r="D227" s="90" t="str">
        <f>IFERROR(INDEX('GASB 54'!$A$7:$D$1794,'GASB 54'!$Q221,COLUMNS($A$14:D227)),"")</f>
        <v/>
      </c>
      <c r="E227" s="42"/>
      <c r="F227" s="42"/>
      <c r="G227" s="42"/>
      <c r="H227" s="42"/>
      <c r="I227" s="152"/>
      <c r="J227" s="43"/>
      <c r="K227" s="145" t="str">
        <f t="shared" si="13"/>
        <v/>
      </c>
      <c r="L227" s="145" t="str">
        <f t="shared" si="14"/>
        <v/>
      </c>
      <c r="M227" s="145" t="str">
        <f t="shared" si="15"/>
        <v/>
      </c>
      <c r="P227" s="44" t="str">
        <f t="shared" si="12"/>
        <v/>
      </c>
      <c r="Q227" s="44">
        <f>COUNTIF($P$14:$P227,"x")</f>
        <v>1</v>
      </c>
    </row>
    <row r="228" spans="1:17" ht="28.5" customHeight="1" x14ac:dyDescent="0.25">
      <c r="A228" s="90" t="str">
        <f>IFERROR(INDEX('GASB 54'!$A$8:$D$1794,'GASB 54'!$Q222,COLUMNS($A$14:A228)),"")</f>
        <v/>
      </c>
      <c r="B228" s="90" t="str">
        <f>IFERROR(INDEX('GASB 54'!$A$7:$D$1794,'GASB 54'!$Q222,COLUMNS($A$14:B228)),"")</f>
        <v/>
      </c>
      <c r="C228" s="148" t="str">
        <f>IFERROR(INDEX('GASB 54'!$A$7:$D$1794,'GASB 54'!$Q222,COLUMNS($A$14:C228)),"")</f>
        <v/>
      </c>
      <c r="D228" s="90" t="str">
        <f>IFERROR(INDEX('GASB 54'!$A$7:$D$1794,'GASB 54'!$Q222,COLUMNS($A$14:D228)),"")</f>
        <v/>
      </c>
      <c r="E228" s="42"/>
      <c r="F228" s="42"/>
      <c r="G228" s="42"/>
      <c r="H228" s="42"/>
      <c r="I228" s="152"/>
      <c r="J228" s="43"/>
      <c r="K228" s="145" t="str">
        <f t="shared" si="13"/>
        <v/>
      </c>
      <c r="L228" s="145" t="str">
        <f t="shared" si="14"/>
        <v/>
      </c>
      <c r="M228" s="145" t="str">
        <f t="shared" si="15"/>
        <v/>
      </c>
      <c r="P228" s="44" t="str">
        <f t="shared" si="12"/>
        <v/>
      </c>
      <c r="Q228" s="44">
        <f>COUNTIF($P$14:$P228,"x")</f>
        <v>1</v>
      </c>
    </row>
    <row r="229" spans="1:17" ht="28.5" customHeight="1" x14ac:dyDescent="0.25">
      <c r="A229" s="90" t="str">
        <f>IFERROR(INDEX('GASB 54'!$A$8:$D$1794,'GASB 54'!$Q223,COLUMNS($A$14:A229)),"")</f>
        <v/>
      </c>
      <c r="B229" s="90" t="str">
        <f>IFERROR(INDEX('GASB 54'!$A$7:$D$1794,'GASB 54'!$Q223,COLUMNS($A$14:B229)),"")</f>
        <v/>
      </c>
      <c r="C229" s="148" t="str">
        <f>IFERROR(INDEX('GASB 54'!$A$7:$D$1794,'GASB 54'!$Q223,COLUMNS($A$14:C229)),"")</f>
        <v/>
      </c>
      <c r="D229" s="90" t="str">
        <f>IFERROR(INDEX('GASB 54'!$A$7:$D$1794,'GASB 54'!$Q223,COLUMNS($A$14:D229)),"")</f>
        <v/>
      </c>
      <c r="E229" s="42"/>
      <c r="F229" s="42"/>
      <c r="G229" s="42"/>
      <c r="H229" s="42"/>
      <c r="I229" s="152"/>
      <c r="J229" s="43"/>
      <c r="K229" s="145" t="str">
        <f t="shared" si="13"/>
        <v/>
      </c>
      <c r="L229" s="145" t="str">
        <f t="shared" si="14"/>
        <v/>
      </c>
      <c r="M229" s="145" t="str">
        <f t="shared" si="15"/>
        <v/>
      </c>
      <c r="P229" s="44" t="str">
        <f t="shared" si="12"/>
        <v/>
      </c>
      <c r="Q229" s="44">
        <f>COUNTIF($P$14:$P229,"x")</f>
        <v>1</v>
      </c>
    </row>
    <row r="230" spans="1:17" ht="28.5" customHeight="1" x14ac:dyDescent="0.25">
      <c r="A230" s="90" t="str">
        <f>IFERROR(INDEX('GASB 54'!$A$8:$D$1794,'GASB 54'!$Q224,COLUMNS($A$14:A230)),"")</f>
        <v/>
      </c>
      <c r="B230" s="90" t="str">
        <f>IFERROR(INDEX('GASB 54'!$A$7:$D$1794,'GASB 54'!$Q224,COLUMNS($A$14:B230)),"")</f>
        <v/>
      </c>
      <c r="C230" s="148" t="str">
        <f>IFERROR(INDEX('GASB 54'!$A$7:$D$1794,'GASB 54'!$Q224,COLUMNS($A$14:C230)),"")</f>
        <v/>
      </c>
      <c r="D230" s="90" t="str">
        <f>IFERROR(INDEX('GASB 54'!$A$7:$D$1794,'GASB 54'!$Q224,COLUMNS($A$14:D230)),"")</f>
        <v/>
      </c>
      <c r="E230" s="42"/>
      <c r="F230" s="42"/>
      <c r="G230" s="42"/>
      <c r="H230" s="42"/>
      <c r="I230" s="152"/>
      <c r="J230" s="43"/>
      <c r="K230" s="145" t="str">
        <f t="shared" si="13"/>
        <v/>
      </c>
      <c r="L230" s="145" t="str">
        <f t="shared" si="14"/>
        <v/>
      </c>
      <c r="M230" s="145" t="str">
        <f t="shared" si="15"/>
        <v/>
      </c>
      <c r="P230" s="44" t="str">
        <f t="shared" si="12"/>
        <v/>
      </c>
      <c r="Q230" s="44">
        <f>COUNTIF($P$14:$P230,"x")</f>
        <v>1</v>
      </c>
    </row>
    <row r="231" spans="1:17" ht="28.5" customHeight="1" x14ac:dyDescent="0.25">
      <c r="A231" s="90" t="str">
        <f>IFERROR(INDEX('GASB 54'!$A$8:$D$1794,'GASB 54'!$Q225,COLUMNS($A$14:A231)),"")</f>
        <v/>
      </c>
      <c r="B231" s="90" t="str">
        <f>IFERROR(INDEX('GASB 54'!$A$7:$D$1794,'GASB 54'!$Q225,COLUMNS($A$14:B231)),"")</f>
        <v/>
      </c>
      <c r="C231" s="148" t="str">
        <f>IFERROR(INDEX('GASB 54'!$A$7:$D$1794,'GASB 54'!$Q225,COLUMNS($A$14:C231)),"")</f>
        <v/>
      </c>
      <c r="D231" s="90" t="str">
        <f>IFERROR(INDEX('GASB 54'!$A$7:$D$1794,'GASB 54'!$Q225,COLUMNS($A$14:D231)),"")</f>
        <v/>
      </c>
      <c r="E231" s="42"/>
      <c r="F231" s="42"/>
      <c r="G231" s="42"/>
      <c r="H231" s="42"/>
      <c r="I231" s="152"/>
      <c r="J231" s="43"/>
      <c r="K231" s="145" t="str">
        <f t="shared" si="13"/>
        <v/>
      </c>
      <c r="L231" s="145" t="str">
        <f t="shared" si="14"/>
        <v/>
      </c>
      <c r="M231" s="145" t="str">
        <f t="shared" si="15"/>
        <v/>
      </c>
      <c r="P231" s="44" t="str">
        <f t="shared" si="12"/>
        <v/>
      </c>
      <c r="Q231" s="44">
        <f>COUNTIF($P$14:$P231,"x")</f>
        <v>1</v>
      </c>
    </row>
    <row r="232" spans="1:17" ht="28.5" customHeight="1" x14ac:dyDescent="0.25">
      <c r="A232" s="90" t="str">
        <f>IFERROR(INDEX('GASB 54'!$A$8:$D$1794,'GASB 54'!$Q226,COLUMNS($A$14:A232)),"")</f>
        <v/>
      </c>
      <c r="B232" s="90" t="str">
        <f>IFERROR(INDEX('GASB 54'!$A$7:$D$1794,'GASB 54'!$Q226,COLUMNS($A$14:B232)),"")</f>
        <v/>
      </c>
      <c r="C232" s="148" t="str">
        <f>IFERROR(INDEX('GASB 54'!$A$7:$D$1794,'GASB 54'!$Q226,COLUMNS($A$14:C232)),"")</f>
        <v/>
      </c>
      <c r="D232" s="90" t="str">
        <f>IFERROR(INDEX('GASB 54'!$A$7:$D$1794,'GASB 54'!$Q226,COLUMNS($A$14:D232)),"")</f>
        <v/>
      </c>
      <c r="E232" s="42"/>
      <c r="F232" s="42"/>
      <c r="G232" s="42"/>
      <c r="H232" s="42"/>
      <c r="I232" s="152"/>
      <c r="J232" s="43"/>
      <c r="K232" s="145" t="str">
        <f t="shared" si="13"/>
        <v/>
      </c>
      <c r="L232" s="145" t="str">
        <f t="shared" si="14"/>
        <v/>
      </c>
      <c r="M232" s="145" t="str">
        <f t="shared" si="15"/>
        <v/>
      </c>
      <c r="P232" s="44" t="str">
        <f t="shared" si="12"/>
        <v/>
      </c>
      <c r="Q232" s="44">
        <f>COUNTIF($P$14:$P232,"x")</f>
        <v>1</v>
      </c>
    </row>
    <row r="233" spans="1:17" ht="28.5" customHeight="1" x14ac:dyDescent="0.25">
      <c r="A233" s="90" t="str">
        <f>IFERROR(INDEX('GASB 54'!$A$8:$D$1794,'GASB 54'!$Q227,COLUMNS($A$14:A233)),"")</f>
        <v/>
      </c>
      <c r="B233" s="90" t="str">
        <f>IFERROR(INDEX('GASB 54'!$A$7:$D$1794,'GASB 54'!$Q227,COLUMNS($A$14:B233)),"")</f>
        <v/>
      </c>
      <c r="C233" s="148" t="str">
        <f>IFERROR(INDEX('GASB 54'!$A$7:$D$1794,'GASB 54'!$Q227,COLUMNS($A$14:C233)),"")</f>
        <v/>
      </c>
      <c r="D233" s="90" t="str">
        <f>IFERROR(INDEX('GASB 54'!$A$7:$D$1794,'GASB 54'!$Q227,COLUMNS($A$14:D233)),"")</f>
        <v/>
      </c>
      <c r="E233" s="42"/>
      <c r="F233" s="42"/>
      <c r="G233" s="42"/>
      <c r="H233" s="42"/>
      <c r="I233" s="152"/>
      <c r="J233" s="43"/>
      <c r="K233" s="145" t="str">
        <f t="shared" si="13"/>
        <v/>
      </c>
      <c r="L233" s="145" t="str">
        <f t="shared" si="14"/>
        <v/>
      </c>
      <c r="M233" s="145" t="str">
        <f t="shared" si="15"/>
        <v/>
      </c>
      <c r="P233" s="44" t="str">
        <f t="shared" si="12"/>
        <v/>
      </c>
      <c r="Q233" s="44">
        <f>COUNTIF($P$14:$P233,"x")</f>
        <v>1</v>
      </c>
    </row>
    <row r="234" spans="1:17" ht="28.5" customHeight="1" x14ac:dyDescent="0.25">
      <c r="A234" s="90" t="str">
        <f>IFERROR(INDEX('GASB 54'!$A$8:$D$1794,'GASB 54'!$Q228,COLUMNS($A$14:A234)),"")</f>
        <v/>
      </c>
      <c r="B234" s="90" t="str">
        <f>IFERROR(INDEX('GASB 54'!$A$7:$D$1794,'GASB 54'!$Q228,COLUMNS($A$14:B234)),"")</f>
        <v/>
      </c>
      <c r="C234" s="148" t="str">
        <f>IFERROR(INDEX('GASB 54'!$A$7:$D$1794,'GASB 54'!$Q228,COLUMNS($A$14:C234)),"")</f>
        <v/>
      </c>
      <c r="D234" s="90" t="str">
        <f>IFERROR(INDEX('GASB 54'!$A$7:$D$1794,'GASB 54'!$Q228,COLUMNS($A$14:D234)),"")</f>
        <v/>
      </c>
      <c r="E234" s="42"/>
      <c r="F234" s="42"/>
      <c r="G234" s="42"/>
      <c r="H234" s="42"/>
      <c r="I234" s="152"/>
      <c r="J234" s="43"/>
      <c r="K234" s="145" t="str">
        <f t="shared" si="13"/>
        <v/>
      </c>
      <c r="L234" s="145" t="str">
        <f t="shared" si="14"/>
        <v/>
      </c>
      <c r="M234" s="145" t="str">
        <f t="shared" si="15"/>
        <v/>
      </c>
      <c r="P234" s="44" t="str">
        <f t="shared" si="12"/>
        <v/>
      </c>
      <c r="Q234" s="44">
        <f>COUNTIF($P$14:$P234,"x")</f>
        <v>1</v>
      </c>
    </row>
    <row r="235" spans="1:17" ht="28.5" customHeight="1" x14ac:dyDescent="0.25">
      <c r="A235" s="90" t="str">
        <f>IFERROR(INDEX('GASB 54'!$A$8:$D$1794,'GASB 54'!$Q229,COLUMNS($A$14:A235)),"")</f>
        <v/>
      </c>
      <c r="B235" s="90" t="str">
        <f>IFERROR(INDEX('GASB 54'!$A$7:$D$1794,'GASB 54'!$Q229,COLUMNS($A$14:B235)),"")</f>
        <v/>
      </c>
      <c r="C235" s="148" t="str">
        <f>IFERROR(INDEX('GASB 54'!$A$7:$D$1794,'GASB 54'!$Q229,COLUMNS($A$14:C235)),"")</f>
        <v/>
      </c>
      <c r="D235" s="90" t="str">
        <f>IFERROR(INDEX('GASB 54'!$A$7:$D$1794,'GASB 54'!$Q229,COLUMNS($A$14:D235)),"")</f>
        <v/>
      </c>
      <c r="E235" s="42"/>
      <c r="F235" s="42"/>
      <c r="G235" s="42"/>
      <c r="H235" s="42"/>
      <c r="I235" s="152"/>
      <c r="J235" s="43"/>
      <c r="K235" s="145" t="str">
        <f t="shared" si="13"/>
        <v/>
      </c>
      <c r="L235" s="145" t="str">
        <f t="shared" si="14"/>
        <v/>
      </c>
      <c r="M235" s="145" t="str">
        <f t="shared" si="15"/>
        <v/>
      </c>
      <c r="P235" s="44" t="str">
        <f t="shared" si="12"/>
        <v/>
      </c>
      <c r="Q235" s="44">
        <f>COUNTIF($P$14:$P235,"x")</f>
        <v>1</v>
      </c>
    </row>
    <row r="236" spans="1:17" ht="28.5" customHeight="1" x14ac:dyDescent="0.25">
      <c r="A236" s="90" t="str">
        <f>IFERROR(INDEX('GASB 54'!$A$8:$D$1794,'GASB 54'!$Q230,COLUMNS($A$14:A236)),"")</f>
        <v/>
      </c>
      <c r="B236" s="90" t="str">
        <f>IFERROR(INDEX('GASB 54'!$A$7:$D$1794,'GASB 54'!$Q230,COLUMNS($A$14:B236)),"")</f>
        <v/>
      </c>
      <c r="C236" s="148" t="str">
        <f>IFERROR(INDEX('GASB 54'!$A$7:$D$1794,'GASB 54'!$Q230,COLUMNS($A$14:C236)),"")</f>
        <v/>
      </c>
      <c r="D236" s="90" t="str">
        <f>IFERROR(INDEX('GASB 54'!$A$7:$D$1794,'GASB 54'!$Q230,COLUMNS($A$14:D236)),"")</f>
        <v/>
      </c>
      <c r="E236" s="42"/>
      <c r="F236" s="42"/>
      <c r="G236" s="42"/>
      <c r="H236" s="42"/>
      <c r="I236" s="152"/>
      <c r="J236" s="43"/>
      <c r="K236" s="145" t="str">
        <f t="shared" si="13"/>
        <v/>
      </c>
      <c r="L236" s="145" t="str">
        <f t="shared" si="14"/>
        <v/>
      </c>
      <c r="M236" s="145" t="str">
        <f t="shared" si="15"/>
        <v/>
      </c>
      <c r="P236" s="44" t="str">
        <f t="shared" si="12"/>
        <v/>
      </c>
      <c r="Q236" s="44">
        <f>COUNTIF($P$14:$P236,"x")</f>
        <v>1</v>
      </c>
    </row>
    <row r="237" spans="1:17" ht="28.5" customHeight="1" x14ac:dyDescent="0.25">
      <c r="A237" s="90" t="str">
        <f>IFERROR(INDEX('GASB 54'!$A$8:$D$1794,'GASB 54'!$Q231,COLUMNS($A$14:A237)),"")</f>
        <v/>
      </c>
      <c r="B237" s="90" t="str">
        <f>IFERROR(INDEX('GASB 54'!$A$7:$D$1794,'GASB 54'!$Q231,COLUMNS($A$14:B237)),"")</f>
        <v/>
      </c>
      <c r="C237" s="148" t="str">
        <f>IFERROR(INDEX('GASB 54'!$A$7:$D$1794,'GASB 54'!$Q231,COLUMNS($A$14:C237)),"")</f>
        <v/>
      </c>
      <c r="D237" s="90" t="str">
        <f>IFERROR(INDEX('GASB 54'!$A$7:$D$1794,'GASB 54'!$Q231,COLUMNS($A$14:D237)),"")</f>
        <v/>
      </c>
      <c r="E237" s="42"/>
      <c r="F237" s="42"/>
      <c r="G237" s="42"/>
      <c r="H237" s="42"/>
      <c r="I237" s="152"/>
      <c r="J237" s="43"/>
      <c r="K237" s="145" t="str">
        <f t="shared" si="13"/>
        <v/>
      </c>
      <c r="L237" s="145" t="str">
        <f t="shared" si="14"/>
        <v/>
      </c>
      <c r="M237" s="145" t="str">
        <f t="shared" si="15"/>
        <v/>
      </c>
      <c r="P237" s="44" t="str">
        <f t="shared" si="12"/>
        <v/>
      </c>
      <c r="Q237" s="44">
        <f>COUNTIF($P$14:$P237,"x")</f>
        <v>1</v>
      </c>
    </row>
    <row r="238" spans="1:17" ht="28.5" customHeight="1" x14ac:dyDescent="0.25">
      <c r="A238" s="90" t="str">
        <f>IFERROR(INDEX('GASB 54'!$A$8:$D$1794,'GASB 54'!$Q232,COLUMNS($A$14:A238)),"")</f>
        <v/>
      </c>
      <c r="B238" s="90" t="str">
        <f>IFERROR(INDEX('GASB 54'!$A$7:$D$1794,'GASB 54'!$Q232,COLUMNS($A$14:B238)),"")</f>
        <v/>
      </c>
      <c r="C238" s="148" t="str">
        <f>IFERROR(INDEX('GASB 54'!$A$7:$D$1794,'GASB 54'!$Q232,COLUMNS($A$14:C238)),"")</f>
        <v/>
      </c>
      <c r="D238" s="90" t="str">
        <f>IFERROR(INDEX('GASB 54'!$A$7:$D$1794,'GASB 54'!$Q232,COLUMNS($A$14:D238)),"")</f>
        <v/>
      </c>
      <c r="E238" s="42"/>
      <c r="F238" s="42"/>
      <c r="G238" s="42"/>
      <c r="H238" s="42"/>
      <c r="I238" s="152"/>
      <c r="J238" s="43"/>
      <c r="K238" s="145" t="str">
        <f t="shared" si="13"/>
        <v/>
      </c>
      <c r="L238" s="145" t="str">
        <f t="shared" si="14"/>
        <v/>
      </c>
      <c r="M238" s="145" t="str">
        <f t="shared" si="15"/>
        <v/>
      </c>
      <c r="P238" s="44" t="str">
        <f t="shared" si="12"/>
        <v/>
      </c>
      <c r="Q238" s="44">
        <f>COUNTIF($P$14:$P238,"x")</f>
        <v>1</v>
      </c>
    </row>
    <row r="239" spans="1:17" ht="28.5" customHeight="1" x14ac:dyDescent="0.25">
      <c r="A239" s="90" t="str">
        <f>IFERROR(INDEX('GASB 54'!$A$8:$D$1794,'GASB 54'!$Q233,COLUMNS($A$14:A239)),"")</f>
        <v/>
      </c>
      <c r="B239" s="90" t="str">
        <f>IFERROR(INDEX('GASB 54'!$A$7:$D$1794,'GASB 54'!$Q233,COLUMNS($A$14:B239)),"")</f>
        <v/>
      </c>
      <c r="C239" s="148" t="str">
        <f>IFERROR(INDEX('GASB 54'!$A$7:$D$1794,'GASB 54'!$Q233,COLUMNS($A$14:C239)),"")</f>
        <v/>
      </c>
      <c r="D239" s="90" t="str">
        <f>IFERROR(INDEX('GASB 54'!$A$7:$D$1794,'GASB 54'!$Q233,COLUMNS($A$14:D239)),"")</f>
        <v/>
      </c>
      <c r="E239" s="42"/>
      <c r="F239" s="42"/>
      <c r="G239" s="42"/>
      <c r="H239" s="42"/>
      <c r="I239" s="152"/>
      <c r="J239" s="43"/>
      <c r="K239" s="145" t="str">
        <f t="shared" si="13"/>
        <v/>
      </c>
      <c r="L239" s="145" t="str">
        <f t="shared" si="14"/>
        <v/>
      </c>
      <c r="M239" s="145" t="str">
        <f t="shared" si="15"/>
        <v/>
      </c>
      <c r="P239" s="44" t="str">
        <f t="shared" si="12"/>
        <v/>
      </c>
      <c r="Q239" s="44">
        <f>COUNTIF($P$14:$P239,"x")</f>
        <v>1</v>
      </c>
    </row>
    <row r="240" spans="1:17" ht="28.5" customHeight="1" x14ac:dyDescent="0.25">
      <c r="A240" s="90" t="str">
        <f>IFERROR(INDEX('GASB 54'!$A$8:$D$1794,'GASB 54'!$Q234,COLUMNS($A$14:A240)),"")</f>
        <v/>
      </c>
      <c r="B240" s="90" t="str">
        <f>IFERROR(INDEX('GASB 54'!$A$7:$D$1794,'GASB 54'!$Q234,COLUMNS($A$14:B240)),"")</f>
        <v/>
      </c>
      <c r="C240" s="148" t="str">
        <f>IFERROR(INDEX('GASB 54'!$A$7:$D$1794,'GASB 54'!$Q234,COLUMNS($A$14:C240)),"")</f>
        <v/>
      </c>
      <c r="D240" s="90" t="str">
        <f>IFERROR(INDEX('GASB 54'!$A$7:$D$1794,'GASB 54'!$Q234,COLUMNS($A$14:D240)),"")</f>
        <v/>
      </c>
      <c r="E240" s="42"/>
      <c r="F240" s="42"/>
      <c r="G240" s="42"/>
      <c r="H240" s="42"/>
      <c r="I240" s="152"/>
      <c r="J240" s="43"/>
      <c r="K240" s="145" t="str">
        <f t="shared" si="13"/>
        <v/>
      </c>
      <c r="L240" s="145" t="str">
        <f t="shared" si="14"/>
        <v/>
      </c>
      <c r="M240" s="145" t="str">
        <f t="shared" si="15"/>
        <v/>
      </c>
      <c r="P240" s="44" t="str">
        <f t="shared" si="12"/>
        <v/>
      </c>
      <c r="Q240" s="44">
        <f>COUNTIF($P$14:$P240,"x")</f>
        <v>1</v>
      </c>
    </row>
    <row r="241" spans="1:17" ht="28.5" customHeight="1" x14ac:dyDescent="0.25">
      <c r="A241" s="90" t="str">
        <f>IFERROR(INDEX('GASB 54'!$A$8:$D$1794,'GASB 54'!$Q235,COLUMNS($A$14:A241)),"")</f>
        <v/>
      </c>
      <c r="B241" s="90" t="str">
        <f>IFERROR(INDEX('GASB 54'!$A$7:$D$1794,'GASB 54'!$Q235,COLUMNS($A$14:B241)),"")</f>
        <v/>
      </c>
      <c r="C241" s="148" t="str">
        <f>IFERROR(INDEX('GASB 54'!$A$7:$D$1794,'GASB 54'!$Q235,COLUMNS($A$14:C241)),"")</f>
        <v/>
      </c>
      <c r="D241" s="90" t="str">
        <f>IFERROR(INDEX('GASB 54'!$A$7:$D$1794,'GASB 54'!$Q235,COLUMNS($A$14:D241)),"")</f>
        <v/>
      </c>
      <c r="E241" s="42"/>
      <c r="F241" s="42"/>
      <c r="G241" s="42"/>
      <c r="H241" s="42"/>
      <c r="I241" s="152"/>
      <c r="J241" s="43"/>
      <c r="K241" s="145" t="str">
        <f t="shared" si="13"/>
        <v/>
      </c>
      <c r="L241" s="145" t="str">
        <f t="shared" si="14"/>
        <v/>
      </c>
      <c r="M241" s="145" t="str">
        <f t="shared" si="15"/>
        <v/>
      </c>
      <c r="P241" s="44" t="str">
        <f t="shared" si="12"/>
        <v/>
      </c>
      <c r="Q241" s="44">
        <f>COUNTIF($P$14:$P241,"x")</f>
        <v>1</v>
      </c>
    </row>
    <row r="242" spans="1:17" ht="28.5" customHeight="1" x14ac:dyDescent="0.25">
      <c r="A242" s="90" t="str">
        <f>IFERROR(INDEX('GASB 54'!$A$8:$D$1794,'GASB 54'!$Q236,COLUMNS($A$14:A242)),"")</f>
        <v/>
      </c>
      <c r="B242" s="90" t="str">
        <f>IFERROR(INDEX('GASB 54'!$A$7:$D$1794,'GASB 54'!$Q236,COLUMNS($A$14:B242)),"")</f>
        <v/>
      </c>
      <c r="C242" s="148" t="str">
        <f>IFERROR(INDEX('GASB 54'!$A$7:$D$1794,'GASB 54'!$Q236,COLUMNS($A$14:C242)),"")</f>
        <v/>
      </c>
      <c r="D242" s="90" t="str">
        <f>IFERROR(INDEX('GASB 54'!$A$7:$D$1794,'GASB 54'!$Q236,COLUMNS($A$14:D242)),"")</f>
        <v/>
      </c>
      <c r="E242" s="42"/>
      <c r="F242" s="42"/>
      <c r="G242" s="42"/>
      <c r="H242" s="42"/>
      <c r="I242" s="152"/>
      <c r="J242" s="43"/>
      <c r="K242" s="145" t="str">
        <f t="shared" si="13"/>
        <v/>
      </c>
      <c r="L242" s="145" t="str">
        <f t="shared" si="14"/>
        <v/>
      </c>
      <c r="M242" s="145" t="str">
        <f t="shared" si="15"/>
        <v/>
      </c>
      <c r="P242" s="44" t="str">
        <f t="shared" si="12"/>
        <v/>
      </c>
      <c r="Q242" s="44">
        <f>COUNTIF($P$14:$P242,"x")</f>
        <v>1</v>
      </c>
    </row>
    <row r="243" spans="1:17" ht="28.5" customHeight="1" x14ac:dyDescent="0.25">
      <c r="A243" s="90" t="str">
        <f>IFERROR(INDEX('GASB 54'!$A$8:$D$1794,'GASB 54'!$Q237,COLUMNS($A$14:A243)),"")</f>
        <v/>
      </c>
      <c r="B243" s="90" t="str">
        <f>IFERROR(INDEX('GASB 54'!$A$7:$D$1794,'GASB 54'!$Q237,COLUMNS($A$14:B243)),"")</f>
        <v/>
      </c>
      <c r="C243" s="148" t="str">
        <f>IFERROR(INDEX('GASB 54'!$A$7:$D$1794,'GASB 54'!$Q237,COLUMNS($A$14:C243)),"")</f>
        <v/>
      </c>
      <c r="D243" s="90" t="str">
        <f>IFERROR(INDEX('GASB 54'!$A$7:$D$1794,'GASB 54'!$Q237,COLUMNS($A$14:D243)),"")</f>
        <v/>
      </c>
      <c r="E243" s="42"/>
      <c r="F243" s="42"/>
      <c r="G243" s="42"/>
      <c r="H243" s="42"/>
      <c r="I243" s="152"/>
      <c r="J243" s="43"/>
      <c r="K243" s="145" t="str">
        <f t="shared" si="13"/>
        <v/>
      </c>
      <c r="L243" s="145" t="str">
        <f t="shared" si="14"/>
        <v/>
      </c>
      <c r="M243" s="145" t="str">
        <f t="shared" si="15"/>
        <v/>
      </c>
      <c r="P243" s="44" t="str">
        <f t="shared" si="12"/>
        <v/>
      </c>
      <c r="Q243" s="44">
        <f>COUNTIF($P$14:$P243,"x")</f>
        <v>1</v>
      </c>
    </row>
    <row r="244" spans="1:17" ht="28.5" customHeight="1" x14ac:dyDescent="0.25">
      <c r="A244" s="90" t="str">
        <f>IFERROR(INDEX('GASB 54'!$A$8:$D$1794,'GASB 54'!$Q238,COLUMNS($A$14:A244)),"")</f>
        <v/>
      </c>
      <c r="B244" s="90" t="str">
        <f>IFERROR(INDEX('GASB 54'!$A$7:$D$1794,'GASB 54'!$Q238,COLUMNS($A$14:B244)),"")</f>
        <v/>
      </c>
      <c r="C244" s="148" t="str">
        <f>IFERROR(INDEX('GASB 54'!$A$7:$D$1794,'GASB 54'!$Q238,COLUMNS($A$14:C244)),"")</f>
        <v/>
      </c>
      <c r="D244" s="90" t="str">
        <f>IFERROR(INDEX('GASB 54'!$A$7:$D$1794,'GASB 54'!$Q238,COLUMNS($A$14:D244)),"")</f>
        <v/>
      </c>
      <c r="E244" s="42"/>
      <c r="F244" s="42"/>
      <c r="G244" s="42"/>
      <c r="H244" s="42"/>
      <c r="I244" s="152"/>
      <c r="J244" s="43"/>
      <c r="K244" s="145" t="str">
        <f t="shared" si="13"/>
        <v/>
      </c>
      <c r="L244" s="145" t="str">
        <f t="shared" si="14"/>
        <v/>
      </c>
      <c r="M244" s="145" t="str">
        <f t="shared" si="15"/>
        <v/>
      </c>
      <c r="P244" s="44" t="str">
        <f t="shared" si="12"/>
        <v/>
      </c>
      <c r="Q244" s="44">
        <f>COUNTIF($P$14:$P244,"x")</f>
        <v>1</v>
      </c>
    </row>
    <row r="245" spans="1:17" ht="28.5" customHeight="1" x14ac:dyDescent="0.25">
      <c r="A245" s="90" t="str">
        <f>IFERROR(INDEX('GASB 54'!$A$8:$D$1794,'GASB 54'!$Q239,COLUMNS($A$14:A245)),"")</f>
        <v/>
      </c>
      <c r="B245" s="90" t="str">
        <f>IFERROR(INDEX('GASB 54'!$A$7:$D$1794,'GASB 54'!$Q239,COLUMNS($A$14:B245)),"")</f>
        <v/>
      </c>
      <c r="C245" s="148" t="str">
        <f>IFERROR(INDEX('GASB 54'!$A$7:$D$1794,'GASB 54'!$Q239,COLUMNS($A$14:C245)),"")</f>
        <v/>
      </c>
      <c r="D245" s="90" t="str">
        <f>IFERROR(INDEX('GASB 54'!$A$7:$D$1794,'GASB 54'!$Q239,COLUMNS($A$14:D245)),"")</f>
        <v/>
      </c>
      <c r="E245" s="42"/>
      <c r="F245" s="42"/>
      <c r="G245" s="42"/>
      <c r="H245" s="42"/>
      <c r="I245" s="152"/>
      <c r="J245" s="43"/>
      <c r="K245" s="145" t="str">
        <f t="shared" si="13"/>
        <v/>
      </c>
      <c r="L245" s="145" t="str">
        <f t="shared" si="14"/>
        <v/>
      </c>
      <c r="M245" s="145" t="str">
        <f t="shared" si="15"/>
        <v/>
      </c>
      <c r="P245" s="44" t="str">
        <f t="shared" si="12"/>
        <v/>
      </c>
      <c r="Q245" s="44">
        <f>COUNTIF($P$14:$P245,"x")</f>
        <v>1</v>
      </c>
    </row>
    <row r="246" spans="1:17" ht="28.5" customHeight="1" x14ac:dyDescent="0.25">
      <c r="A246" s="90" t="str">
        <f>IFERROR(INDEX('GASB 54'!$A$8:$D$1794,'GASB 54'!$Q240,COLUMNS($A$14:A246)),"")</f>
        <v/>
      </c>
      <c r="B246" s="90" t="str">
        <f>IFERROR(INDEX('GASB 54'!$A$7:$D$1794,'GASB 54'!$Q240,COLUMNS($A$14:B246)),"")</f>
        <v/>
      </c>
      <c r="C246" s="148" t="str">
        <f>IFERROR(INDEX('GASB 54'!$A$7:$D$1794,'GASB 54'!$Q240,COLUMNS($A$14:C246)),"")</f>
        <v/>
      </c>
      <c r="D246" s="90" t="str">
        <f>IFERROR(INDEX('GASB 54'!$A$7:$D$1794,'GASB 54'!$Q240,COLUMNS($A$14:D246)),"")</f>
        <v/>
      </c>
      <c r="E246" s="42"/>
      <c r="F246" s="42"/>
      <c r="G246" s="42"/>
      <c r="H246" s="42"/>
      <c r="I246" s="152"/>
      <c r="J246" s="43"/>
      <c r="K246" s="145" t="str">
        <f t="shared" si="13"/>
        <v/>
      </c>
      <c r="L246" s="145" t="str">
        <f t="shared" si="14"/>
        <v/>
      </c>
      <c r="M246" s="145" t="str">
        <f t="shared" si="15"/>
        <v/>
      </c>
      <c r="P246" s="44" t="str">
        <f t="shared" si="12"/>
        <v/>
      </c>
      <c r="Q246" s="44">
        <f>COUNTIF($P$14:$P246,"x")</f>
        <v>1</v>
      </c>
    </row>
    <row r="247" spans="1:17" ht="28.5" customHeight="1" x14ac:dyDescent="0.25">
      <c r="A247" s="90" t="str">
        <f>IFERROR(INDEX('GASB 54'!$A$8:$D$1794,'GASB 54'!$Q241,COLUMNS($A$14:A247)),"")</f>
        <v/>
      </c>
      <c r="B247" s="90" t="str">
        <f>IFERROR(INDEX('GASB 54'!$A$7:$D$1794,'GASB 54'!$Q241,COLUMNS($A$14:B247)),"")</f>
        <v/>
      </c>
      <c r="C247" s="148" t="str">
        <f>IFERROR(INDEX('GASB 54'!$A$7:$D$1794,'GASB 54'!$Q241,COLUMNS($A$14:C247)),"")</f>
        <v/>
      </c>
      <c r="D247" s="90" t="str">
        <f>IFERROR(INDEX('GASB 54'!$A$7:$D$1794,'GASB 54'!$Q241,COLUMNS($A$14:D247)),"")</f>
        <v/>
      </c>
      <c r="E247" s="42"/>
      <c r="F247" s="42"/>
      <c r="G247" s="42"/>
      <c r="H247" s="42"/>
      <c r="I247" s="152"/>
      <c r="J247" s="43"/>
      <c r="K247" s="145" t="str">
        <f t="shared" si="13"/>
        <v/>
      </c>
      <c r="L247" s="145" t="str">
        <f t="shared" si="14"/>
        <v/>
      </c>
      <c r="M247" s="145" t="str">
        <f t="shared" si="15"/>
        <v/>
      </c>
      <c r="P247" s="44" t="str">
        <f t="shared" si="12"/>
        <v/>
      </c>
      <c r="Q247" s="44">
        <f>COUNTIF($P$14:$P247,"x")</f>
        <v>1</v>
      </c>
    </row>
    <row r="248" spans="1:17" ht="28.5" customHeight="1" x14ac:dyDescent="0.25">
      <c r="A248" s="90" t="str">
        <f>IFERROR(INDEX('GASB 54'!$A$8:$D$1794,'GASB 54'!$Q242,COLUMNS($A$14:A248)),"")</f>
        <v/>
      </c>
      <c r="B248" s="90" t="str">
        <f>IFERROR(INDEX('GASB 54'!$A$7:$D$1794,'GASB 54'!$Q242,COLUMNS($A$14:B248)),"")</f>
        <v/>
      </c>
      <c r="C248" s="148" t="str">
        <f>IFERROR(INDEX('GASB 54'!$A$7:$D$1794,'GASB 54'!$Q242,COLUMNS($A$14:C248)),"")</f>
        <v/>
      </c>
      <c r="D248" s="90" t="str">
        <f>IFERROR(INDEX('GASB 54'!$A$7:$D$1794,'GASB 54'!$Q242,COLUMNS($A$14:D248)),"")</f>
        <v/>
      </c>
      <c r="E248" s="42"/>
      <c r="F248" s="42"/>
      <c r="G248" s="42"/>
      <c r="H248" s="42"/>
      <c r="I248" s="152"/>
      <c r="J248" s="43"/>
      <c r="K248" s="145" t="str">
        <f t="shared" si="13"/>
        <v/>
      </c>
      <c r="L248" s="145" t="str">
        <f t="shared" si="14"/>
        <v/>
      </c>
      <c r="M248" s="145" t="str">
        <f t="shared" si="15"/>
        <v/>
      </c>
      <c r="P248" s="44" t="str">
        <f t="shared" si="12"/>
        <v/>
      </c>
      <c r="Q248" s="44">
        <f>COUNTIF($P$14:$P248,"x")</f>
        <v>1</v>
      </c>
    </row>
    <row r="249" spans="1:17" ht="28.5" customHeight="1" x14ac:dyDescent="0.25">
      <c r="A249" s="90" t="str">
        <f>IFERROR(INDEX('GASB 54'!$A$8:$D$1794,'GASB 54'!$Q243,COLUMNS($A$14:A249)),"")</f>
        <v/>
      </c>
      <c r="B249" s="90" t="str">
        <f>IFERROR(INDEX('GASB 54'!$A$7:$D$1794,'GASB 54'!$Q243,COLUMNS($A$14:B249)),"")</f>
        <v/>
      </c>
      <c r="C249" s="148" t="str">
        <f>IFERROR(INDEX('GASB 54'!$A$7:$D$1794,'GASB 54'!$Q243,COLUMNS($A$14:C249)),"")</f>
        <v/>
      </c>
      <c r="D249" s="90" t="str">
        <f>IFERROR(INDEX('GASB 54'!$A$7:$D$1794,'GASB 54'!$Q243,COLUMNS($A$14:D249)),"")</f>
        <v/>
      </c>
      <c r="E249" s="42"/>
      <c r="F249" s="42"/>
      <c r="G249" s="42"/>
      <c r="H249" s="42"/>
      <c r="I249" s="152"/>
      <c r="J249" s="43"/>
      <c r="K249" s="145" t="str">
        <f t="shared" si="13"/>
        <v/>
      </c>
      <c r="L249" s="145" t="str">
        <f t="shared" si="14"/>
        <v/>
      </c>
      <c r="M249" s="145" t="str">
        <f t="shared" si="15"/>
        <v/>
      </c>
      <c r="P249" s="44" t="str">
        <f t="shared" si="12"/>
        <v/>
      </c>
      <c r="Q249" s="44">
        <f>COUNTIF($P$14:$P249,"x")</f>
        <v>1</v>
      </c>
    </row>
    <row r="250" spans="1:17" ht="28.5" customHeight="1" x14ac:dyDescent="0.25">
      <c r="A250" s="90" t="str">
        <f>IFERROR(INDEX('GASB 54'!$A$8:$D$1794,'GASB 54'!$Q244,COLUMNS($A$14:A250)),"")</f>
        <v/>
      </c>
      <c r="B250" s="90" t="str">
        <f>IFERROR(INDEX('GASB 54'!$A$7:$D$1794,'GASB 54'!$Q244,COLUMNS($A$14:B250)),"")</f>
        <v/>
      </c>
      <c r="C250" s="148" t="str">
        <f>IFERROR(INDEX('GASB 54'!$A$7:$D$1794,'GASB 54'!$Q244,COLUMNS($A$14:C250)),"")</f>
        <v/>
      </c>
      <c r="D250" s="90" t="str">
        <f>IFERROR(INDEX('GASB 54'!$A$7:$D$1794,'GASB 54'!$Q244,COLUMNS($A$14:D250)),"")</f>
        <v/>
      </c>
      <c r="E250" s="42"/>
      <c r="F250" s="42"/>
      <c r="G250" s="42"/>
      <c r="H250" s="42"/>
      <c r="I250" s="152"/>
      <c r="J250" s="43"/>
      <c r="K250" s="145" t="str">
        <f t="shared" si="13"/>
        <v/>
      </c>
      <c r="L250" s="145" t="str">
        <f t="shared" si="14"/>
        <v/>
      </c>
      <c r="M250" s="145" t="str">
        <f t="shared" si="15"/>
        <v/>
      </c>
      <c r="P250" s="44" t="str">
        <f t="shared" si="12"/>
        <v/>
      </c>
      <c r="Q250" s="44">
        <f>COUNTIF($P$14:$P250,"x")</f>
        <v>1</v>
      </c>
    </row>
    <row r="251" spans="1:17" ht="28.5" customHeight="1" x14ac:dyDescent="0.25">
      <c r="A251" s="90" t="str">
        <f>IFERROR(INDEX('GASB 54'!$A$8:$D$1794,'GASB 54'!$Q245,COLUMNS($A$14:A251)),"")</f>
        <v/>
      </c>
      <c r="B251" s="90" t="str">
        <f>IFERROR(INDEX('GASB 54'!$A$7:$D$1794,'GASB 54'!$Q245,COLUMNS($A$14:B251)),"")</f>
        <v/>
      </c>
      <c r="C251" s="148" t="str">
        <f>IFERROR(INDEX('GASB 54'!$A$7:$D$1794,'GASB 54'!$Q245,COLUMNS($A$14:C251)),"")</f>
        <v/>
      </c>
      <c r="D251" s="90" t="str">
        <f>IFERROR(INDEX('GASB 54'!$A$7:$D$1794,'GASB 54'!$Q245,COLUMNS($A$14:D251)),"")</f>
        <v/>
      </c>
      <c r="E251" s="42"/>
      <c r="F251" s="42"/>
      <c r="G251" s="42"/>
      <c r="H251" s="42"/>
      <c r="I251" s="152"/>
      <c r="J251" s="43"/>
      <c r="K251" s="145" t="str">
        <f t="shared" si="13"/>
        <v/>
      </c>
      <c r="L251" s="145" t="str">
        <f t="shared" si="14"/>
        <v/>
      </c>
      <c r="M251" s="145" t="str">
        <f t="shared" si="15"/>
        <v/>
      </c>
      <c r="P251" s="44" t="str">
        <f t="shared" si="12"/>
        <v/>
      </c>
      <c r="Q251" s="44">
        <f>COUNTIF($P$14:$P251,"x")</f>
        <v>1</v>
      </c>
    </row>
    <row r="252" spans="1:17" ht="28.5" customHeight="1" x14ac:dyDescent="0.25">
      <c r="A252" s="90" t="str">
        <f>IFERROR(INDEX('GASB 54'!$A$8:$D$1794,'GASB 54'!$Q246,COLUMNS($A$14:A252)),"")</f>
        <v/>
      </c>
      <c r="B252" s="90" t="str">
        <f>IFERROR(INDEX('GASB 54'!$A$7:$D$1794,'GASB 54'!$Q246,COLUMNS($A$14:B252)),"")</f>
        <v/>
      </c>
      <c r="C252" s="148" t="str">
        <f>IFERROR(INDEX('GASB 54'!$A$7:$D$1794,'GASB 54'!$Q246,COLUMNS($A$14:C252)),"")</f>
        <v/>
      </c>
      <c r="D252" s="90" t="str">
        <f>IFERROR(INDEX('GASB 54'!$A$7:$D$1794,'GASB 54'!$Q246,COLUMNS($A$14:D252)),"")</f>
        <v/>
      </c>
      <c r="E252" s="42"/>
      <c r="F252" s="42"/>
      <c r="G252" s="42"/>
      <c r="H252" s="42"/>
      <c r="I252" s="152"/>
      <c r="J252" s="43"/>
      <c r="K252" s="145" t="str">
        <f t="shared" si="13"/>
        <v/>
      </c>
      <c r="L252" s="145" t="str">
        <f t="shared" si="14"/>
        <v/>
      </c>
      <c r="M252" s="145" t="str">
        <f t="shared" si="15"/>
        <v/>
      </c>
      <c r="P252" s="44" t="str">
        <f t="shared" si="12"/>
        <v/>
      </c>
      <c r="Q252" s="44">
        <f>COUNTIF($P$14:$P252,"x")</f>
        <v>1</v>
      </c>
    </row>
    <row r="253" spans="1:17" ht="28.5" customHeight="1" x14ac:dyDescent="0.25">
      <c r="A253" s="90" t="str">
        <f>IFERROR(INDEX('GASB 54'!$A$8:$D$1794,'GASB 54'!$Q247,COLUMNS($A$14:A253)),"")</f>
        <v/>
      </c>
      <c r="B253" s="90" t="str">
        <f>IFERROR(INDEX('GASB 54'!$A$7:$D$1794,'GASB 54'!$Q247,COLUMNS($A$14:B253)),"")</f>
        <v/>
      </c>
      <c r="C253" s="148" t="str">
        <f>IFERROR(INDEX('GASB 54'!$A$7:$D$1794,'GASB 54'!$Q247,COLUMNS($A$14:C253)),"")</f>
        <v/>
      </c>
      <c r="D253" s="90" t="str">
        <f>IFERROR(INDEX('GASB 54'!$A$7:$D$1794,'GASB 54'!$Q247,COLUMNS($A$14:D253)),"")</f>
        <v/>
      </c>
      <c r="E253" s="42"/>
      <c r="F253" s="42"/>
      <c r="G253" s="42"/>
      <c r="H253" s="42"/>
      <c r="I253" s="152"/>
      <c r="J253" s="43"/>
      <c r="K253" s="145" t="str">
        <f t="shared" si="13"/>
        <v/>
      </c>
      <c r="L253" s="145" t="str">
        <f t="shared" si="14"/>
        <v/>
      </c>
      <c r="M253" s="145" t="str">
        <f t="shared" si="15"/>
        <v/>
      </c>
      <c r="P253" s="44" t="str">
        <f t="shared" si="12"/>
        <v/>
      </c>
      <c r="Q253" s="44">
        <f>COUNTIF($P$14:$P253,"x")</f>
        <v>1</v>
      </c>
    </row>
    <row r="254" spans="1:17" ht="28.5" customHeight="1" x14ac:dyDescent="0.25">
      <c r="A254" s="90" t="str">
        <f>IFERROR(INDEX('GASB 54'!$A$8:$D$1794,'GASB 54'!$Q248,COLUMNS($A$14:A254)),"")</f>
        <v/>
      </c>
      <c r="B254" s="90" t="str">
        <f>IFERROR(INDEX('GASB 54'!$A$7:$D$1794,'GASB 54'!$Q248,COLUMNS($A$14:B254)),"")</f>
        <v/>
      </c>
      <c r="C254" s="148" t="str">
        <f>IFERROR(INDEX('GASB 54'!$A$7:$D$1794,'GASB 54'!$Q248,COLUMNS($A$14:C254)),"")</f>
        <v/>
      </c>
      <c r="D254" s="90" t="str">
        <f>IFERROR(INDEX('GASB 54'!$A$7:$D$1794,'GASB 54'!$Q248,COLUMNS($A$14:D254)),"")</f>
        <v/>
      </c>
      <c r="E254" s="42"/>
      <c r="F254" s="42"/>
      <c r="G254" s="42"/>
      <c r="H254" s="42"/>
      <c r="I254" s="152"/>
      <c r="J254" s="43"/>
      <c r="K254" s="145" t="str">
        <f t="shared" si="13"/>
        <v/>
      </c>
      <c r="L254" s="145" t="str">
        <f t="shared" si="14"/>
        <v/>
      </c>
      <c r="M254" s="145" t="str">
        <f t="shared" si="15"/>
        <v/>
      </c>
      <c r="P254" s="44" t="str">
        <f t="shared" si="12"/>
        <v/>
      </c>
      <c r="Q254" s="44">
        <f>COUNTIF($P$14:$P254,"x")</f>
        <v>1</v>
      </c>
    </row>
    <row r="255" spans="1:17" ht="28.5" customHeight="1" x14ac:dyDescent="0.25">
      <c r="A255" s="90" t="str">
        <f>IFERROR(INDEX('GASB 54'!$A$8:$D$1794,'GASB 54'!$Q249,COLUMNS($A$14:A255)),"")</f>
        <v/>
      </c>
      <c r="B255" s="90" t="str">
        <f>IFERROR(INDEX('GASB 54'!$A$7:$D$1794,'GASB 54'!$Q249,COLUMNS($A$14:B255)),"")</f>
        <v/>
      </c>
      <c r="C255" s="148" t="str">
        <f>IFERROR(INDEX('GASB 54'!$A$7:$D$1794,'GASB 54'!$Q249,COLUMNS($A$14:C255)),"")</f>
        <v/>
      </c>
      <c r="D255" s="90" t="str">
        <f>IFERROR(INDEX('GASB 54'!$A$7:$D$1794,'GASB 54'!$Q249,COLUMNS($A$14:D255)),"")</f>
        <v/>
      </c>
      <c r="E255" s="42"/>
      <c r="F255" s="42"/>
      <c r="G255" s="42"/>
      <c r="H255" s="42"/>
      <c r="I255" s="152"/>
      <c r="J255" s="43"/>
      <c r="K255" s="145" t="str">
        <f t="shared" si="13"/>
        <v/>
      </c>
      <c r="L255" s="145" t="str">
        <f t="shared" si="14"/>
        <v/>
      </c>
      <c r="M255" s="145" t="str">
        <f t="shared" si="15"/>
        <v/>
      </c>
      <c r="P255" s="44" t="str">
        <f t="shared" si="12"/>
        <v/>
      </c>
      <c r="Q255" s="44">
        <f>COUNTIF($P$14:$P255,"x")</f>
        <v>1</v>
      </c>
    </row>
    <row r="256" spans="1:17" ht="28.5" customHeight="1" x14ac:dyDescent="0.25">
      <c r="A256" s="90" t="str">
        <f>IFERROR(INDEX('GASB 54'!$A$8:$D$1794,'GASB 54'!$Q250,COLUMNS($A$14:A256)),"")</f>
        <v/>
      </c>
      <c r="B256" s="90" t="str">
        <f>IFERROR(INDEX('GASB 54'!$A$7:$D$1794,'GASB 54'!$Q250,COLUMNS($A$14:B256)),"")</f>
        <v/>
      </c>
      <c r="C256" s="148" t="str">
        <f>IFERROR(INDEX('GASB 54'!$A$7:$D$1794,'GASB 54'!$Q250,COLUMNS($A$14:C256)),"")</f>
        <v/>
      </c>
      <c r="D256" s="90" t="str">
        <f>IFERROR(INDEX('GASB 54'!$A$7:$D$1794,'GASB 54'!$Q250,COLUMNS($A$14:D256)),"")</f>
        <v/>
      </c>
      <c r="E256" s="42"/>
      <c r="F256" s="42"/>
      <c r="G256" s="42"/>
      <c r="H256" s="42"/>
      <c r="I256" s="152"/>
      <c r="J256" s="43"/>
      <c r="K256" s="145" t="str">
        <f t="shared" si="13"/>
        <v/>
      </c>
      <c r="L256" s="145" t="str">
        <f t="shared" si="14"/>
        <v/>
      </c>
      <c r="M256" s="145" t="str">
        <f t="shared" si="15"/>
        <v/>
      </c>
      <c r="P256" s="44" t="str">
        <f t="shared" si="12"/>
        <v/>
      </c>
      <c r="Q256" s="44">
        <f>COUNTIF($P$14:$P256,"x")</f>
        <v>1</v>
      </c>
    </row>
    <row r="257" spans="1:17" ht="28.5" customHeight="1" x14ac:dyDescent="0.25">
      <c r="A257" s="90" t="str">
        <f>IFERROR(INDEX('GASB 54'!$A$8:$D$1794,'GASB 54'!$Q251,COLUMNS($A$14:A257)),"")</f>
        <v/>
      </c>
      <c r="B257" s="90" t="str">
        <f>IFERROR(INDEX('GASB 54'!$A$7:$D$1794,'GASB 54'!$Q251,COLUMNS($A$14:B257)),"")</f>
        <v/>
      </c>
      <c r="C257" s="148" t="str">
        <f>IFERROR(INDEX('GASB 54'!$A$7:$D$1794,'GASB 54'!$Q251,COLUMNS($A$14:C257)),"")</f>
        <v/>
      </c>
      <c r="D257" s="90" t="str">
        <f>IFERROR(INDEX('GASB 54'!$A$7:$D$1794,'GASB 54'!$Q251,COLUMNS($A$14:D257)),"")</f>
        <v/>
      </c>
      <c r="E257" s="42"/>
      <c r="F257" s="42"/>
      <c r="G257" s="42"/>
      <c r="H257" s="42"/>
      <c r="I257" s="152"/>
      <c r="J257" s="43"/>
      <c r="K257" s="145" t="str">
        <f t="shared" si="13"/>
        <v/>
      </c>
      <c r="L257" s="145" t="str">
        <f t="shared" si="14"/>
        <v/>
      </c>
      <c r="M257" s="145" t="str">
        <f t="shared" si="15"/>
        <v/>
      </c>
      <c r="P257" s="44" t="str">
        <f t="shared" si="12"/>
        <v/>
      </c>
      <c r="Q257" s="44">
        <f>COUNTIF($P$14:$P257,"x")</f>
        <v>1</v>
      </c>
    </row>
    <row r="258" spans="1:17" ht="28.5" customHeight="1" x14ac:dyDescent="0.25">
      <c r="A258" s="90" t="str">
        <f>IFERROR(INDEX('GASB 54'!$A$8:$D$1794,'GASB 54'!$Q252,COLUMNS($A$14:A258)),"")</f>
        <v/>
      </c>
      <c r="B258" s="90" t="str">
        <f>IFERROR(INDEX('GASB 54'!$A$7:$D$1794,'GASB 54'!$Q252,COLUMNS($A$14:B258)),"")</f>
        <v/>
      </c>
      <c r="C258" s="148" t="str">
        <f>IFERROR(INDEX('GASB 54'!$A$7:$D$1794,'GASB 54'!$Q252,COLUMNS($A$14:C258)),"")</f>
        <v/>
      </c>
      <c r="D258" s="90" t="str">
        <f>IFERROR(INDEX('GASB 54'!$A$7:$D$1794,'GASB 54'!$Q252,COLUMNS($A$14:D258)),"")</f>
        <v/>
      </c>
      <c r="E258" s="42"/>
      <c r="F258" s="42"/>
      <c r="G258" s="42"/>
      <c r="H258" s="42"/>
      <c r="I258" s="152"/>
      <c r="J258" s="43"/>
      <c r="K258" s="145" t="str">
        <f t="shared" si="13"/>
        <v/>
      </c>
      <c r="L258" s="145" t="str">
        <f t="shared" si="14"/>
        <v/>
      </c>
      <c r="M258" s="145" t="str">
        <f t="shared" si="15"/>
        <v/>
      </c>
      <c r="P258" s="44" t="str">
        <f t="shared" si="12"/>
        <v/>
      </c>
      <c r="Q258" s="44">
        <f>COUNTIF($P$14:$P258,"x")</f>
        <v>1</v>
      </c>
    </row>
    <row r="259" spans="1:17" ht="28.5" customHeight="1" x14ac:dyDescent="0.25">
      <c r="A259" s="90" t="str">
        <f>IFERROR(INDEX('GASB 54'!$A$8:$D$1794,'GASB 54'!$Q253,COLUMNS($A$14:A259)),"")</f>
        <v/>
      </c>
      <c r="B259" s="90" t="str">
        <f>IFERROR(INDEX('GASB 54'!$A$7:$D$1794,'GASB 54'!$Q253,COLUMNS($A$14:B259)),"")</f>
        <v/>
      </c>
      <c r="C259" s="148" t="str">
        <f>IFERROR(INDEX('GASB 54'!$A$7:$D$1794,'GASB 54'!$Q253,COLUMNS($A$14:C259)),"")</f>
        <v/>
      </c>
      <c r="D259" s="90" t="str">
        <f>IFERROR(INDEX('GASB 54'!$A$7:$D$1794,'GASB 54'!$Q253,COLUMNS($A$14:D259)),"")</f>
        <v/>
      </c>
      <c r="E259" s="42"/>
      <c r="F259" s="42"/>
      <c r="G259" s="42"/>
      <c r="H259" s="42"/>
      <c r="I259" s="152"/>
      <c r="J259" s="43"/>
      <c r="K259" s="145" t="str">
        <f t="shared" si="13"/>
        <v/>
      </c>
      <c r="L259" s="145" t="str">
        <f t="shared" si="14"/>
        <v/>
      </c>
      <c r="M259" s="145" t="str">
        <f t="shared" si="15"/>
        <v/>
      </c>
      <c r="P259" s="44" t="str">
        <f t="shared" si="12"/>
        <v/>
      </c>
      <c r="Q259" s="44">
        <f>COUNTIF($P$14:$P259,"x")</f>
        <v>1</v>
      </c>
    </row>
    <row r="260" spans="1:17" ht="28.5" customHeight="1" x14ac:dyDescent="0.25">
      <c r="A260" s="90" t="str">
        <f>IFERROR(INDEX('GASB 54'!$A$8:$D$1794,'GASB 54'!$Q254,COLUMNS($A$14:A260)),"")</f>
        <v/>
      </c>
      <c r="B260" s="90" t="str">
        <f>IFERROR(INDEX('GASB 54'!$A$7:$D$1794,'GASB 54'!$Q254,COLUMNS($A$14:B260)),"")</f>
        <v/>
      </c>
      <c r="C260" s="148" t="str">
        <f>IFERROR(INDEX('GASB 54'!$A$7:$D$1794,'GASB 54'!$Q254,COLUMNS($A$14:C260)),"")</f>
        <v/>
      </c>
      <c r="D260" s="90" t="str">
        <f>IFERROR(INDEX('GASB 54'!$A$7:$D$1794,'GASB 54'!$Q254,COLUMNS($A$14:D260)),"")</f>
        <v/>
      </c>
      <c r="E260" s="42"/>
      <c r="F260" s="42"/>
      <c r="G260" s="42"/>
      <c r="H260" s="42"/>
      <c r="I260" s="152"/>
      <c r="J260" s="43"/>
      <c r="K260" s="145" t="str">
        <f t="shared" si="13"/>
        <v/>
      </c>
      <c r="L260" s="145" t="str">
        <f t="shared" si="14"/>
        <v/>
      </c>
      <c r="M260" s="145" t="str">
        <f t="shared" si="15"/>
        <v/>
      </c>
      <c r="P260" s="44" t="str">
        <f t="shared" si="12"/>
        <v/>
      </c>
      <c r="Q260" s="44">
        <f>COUNTIF($P$14:$P260,"x")</f>
        <v>1</v>
      </c>
    </row>
    <row r="261" spans="1:17" ht="28.5" customHeight="1" x14ac:dyDescent="0.25">
      <c r="A261" s="90" t="str">
        <f>IFERROR(INDEX('GASB 54'!$A$8:$D$1794,'GASB 54'!$Q255,COLUMNS($A$14:A261)),"")</f>
        <v/>
      </c>
      <c r="B261" s="90" t="str">
        <f>IFERROR(INDEX('GASB 54'!$A$7:$D$1794,'GASB 54'!$Q255,COLUMNS($A$14:B261)),"")</f>
        <v/>
      </c>
      <c r="C261" s="148" t="str">
        <f>IFERROR(INDEX('GASB 54'!$A$7:$D$1794,'GASB 54'!$Q255,COLUMNS($A$14:C261)),"")</f>
        <v/>
      </c>
      <c r="D261" s="90" t="str">
        <f>IFERROR(INDEX('GASB 54'!$A$7:$D$1794,'GASB 54'!$Q255,COLUMNS($A$14:D261)),"")</f>
        <v/>
      </c>
      <c r="E261" s="42"/>
      <c r="F261" s="42"/>
      <c r="G261" s="42"/>
      <c r="H261" s="42"/>
      <c r="I261" s="152"/>
      <c r="J261" s="43"/>
      <c r="K261" s="145" t="str">
        <f t="shared" si="13"/>
        <v/>
      </c>
      <c r="L261" s="145" t="str">
        <f t="shared" si="14"/>
        <v/>
      </c>
      <c r="M261" s="145" t="str">
        <f t="shared" si="15"/>
        <v/>
      </c>
      <c r="P261" s="44" t="str">
        <f t="shared" si="12"/>
        <v/>
      </c>
      <c r="Q261" s="44">
        <f>COUNTIF($P$14:$P261,"x")</f>
        <v>1</v>
      </c>
    </row>
    <row r="262" spans="1:17" ht="28.5" customHeight="1" x14ac:dyDescent="0.25">
      <c r="A262" s="90" t="str">
        <f>IFERROR(INDEX('GASB 54'!$A$8:$D$1794,'GASB 54'!$Q256,COLUMNS($A$14:A262)),"")</f>
        <v/>
      </c>
      <c r="B262" s="90" t="str">
        <f>IFERROR(INDEX('GASB 54'!$A$7:$D$1794,'GASB 54'!$Q256,COLUMNS($A$14:B262)),"")</f>
        <v/>
      </c>
      <c r="C262" s="148" t="str">
        <f>IFERROR(INDEX('GASB 54'!$A$7:$D$1794,'GASB 54'!$Q256,COLUMNS($A$14:C262)),"")</f>
        <v/>
      </c>
      <c r="D262" s="90" t="str">
        <f>IFERROR(INDEX('GASB 54'!$A$7:$D$1794,'GASB 54'!$Q256,COLUMNS($A$14:D262)),"")</f>
        <v/>
      </c>
      <c r="E262" s="42"/>
      <c r="F262" s="42"/>
      <c r="G262" s="42"/>
      <c r="H262" s="42"/>
      <c r="I262" s="152"/>
      <c r="J262" s="43"/>
      <c r="K262" s="145" t="str">
        <f t="shared" si="13"/>
        <v/>
      </c>
      <c r="L262" s="145" t="str">
        <f t="shared" si="14"/>
        <v/>
      </c>
      <c r="M262" s="145" t="str">
        <f t="shared" si="15"/>
        <v/>
      </c>
      <c r="P262" s="44" t="str">
        <f t="shared" si="12"/>
        <v/>
      </c>
      <c r="Q262" s="44">
        <f>COUNTIF($P$14:$P262,"x")</f>
        <v>1</v>
      </c>
    </row>
    <row r="263" spans="1:17" ht="28.5" customHeight="1" x14ac:dyDescent="0.25">
      <c r="A263" s="90" t="str">
        <f>IFERROR(INDEX('GASB 54'!$A$8:$D$1794,'GASB 54'!$Q257,COLUMNS($A$14:A263)),"")</f>
        <v/>
      </c>
      <c r="B263" s="90" t="str">
        <f>IFERROR(INDEX('GASB 54'!$A$7:$D$1794,'GASB 54'!$Q257,COLUMNS($A$14:B263)),"")</f>
        <v/>
      </c>
      <c r="C263" s="148" t="str">
        <f>IFERROR(INDEX('GASB 54'!$A$7:$D$1794,'GASB 54'!$Q257,COLUMNS($A$14:C263)),"")</f>
        <v/>
      </c>
      <c r="D263" s="90" t="str">
        <f>IFERROR(INDEX('GASB 54'!$A$7:$D$1794,'GASB 54'!$Q257,COLUMNS($A$14:D263)),"")</f>
        <v/>
      </c>
      <c r="E263" s="42"/>
      <c r="F263" s="42"/>
      <c r="G263" s="42"/>
      <c r="H263" s="42"/>
      <c r="I263" s="152"/>
      <c r="J263" s="43"/>
      <c r="K263" s="145" t="str">
        <f t="shared" si="13"/>
        <v/>
      </c>
      <c r="L263" s="145" t="str">
        <f t="shared" si="14"/>
        <v/>
      </c>
      <c r="M263" s="145" t="str">
        <f t="shared" si="15"/>
        <v/>
      </c>
      <c r="P263" s="44" t="str">
        <f t="shared" si="12"/>
        <v/>
      </c>
      <c r="Q263" s="44">
        <f>COUNTIF($P$14:$P263,"x")</f>
        <v>1</v>
      </c>
    </row>
    <row r="264" spans="1:17" ht="28.5" customHeight="1" x14ac:dyDescent="0.25">
      <c r="A264" s="90" t="str">
        <f>IFERROR(INDEX('GASB 54'!$A$8:$D$1794,'GASB 54'!$Q258,COLUMNS($A$14:A264)),"")</f>
        <v/>
      </c>
      <c r="B264" s="90" t="str">
        <f>IFERROR(INDEX('GASB 54'!$A$7:$D$1794,'GASB 54'!$Q258,COLUMNS($A$14:B264)),"")</f>
        <v/>
      </c>
      <c r="C264" s="148" t="str">
        <f>IFERROR(INDEX('GASB 54'!$A$7:$D$1794,'GASB 54'!$Q258,COLUMNS($A$14:C264)),"")</f>
        <v/>
      </c>
      <c r="D264" s="90" t="str">
        <f>IFERROR(INDEX('GASB 54'!$A$7:$D$1794,'GASB 54'!$Q258,COLUMNS($A$14:D264)),"")</f>
        <v/>
      </c>
      <c r="E264" s="42"/>
      <c r="F264" s="42"/>
      <c r="G264" s="42"/>
      <c r="H264" s="42"/>
      <c r="I264" s="152"/>
      <c r="J264" s="43"/>
      <c r="K264" s="145" t="str">
        <f t="shared" si="13"/>
        <v/>
      </c>
      <c r="L264" s="145" t="str">
        <f t="shared" si="14"/>
        <v/>
      </c>
      <c r="M264" s="145" t="str">
        <f t="shared" si="15"/>
        <v/>
      </c>
      <c r="P264" s="44" t="str">
        <f t="shared" si="12"/>
        <v/>
      </c>
      <c r="Q264" s="44">
        <f>COUNTIF($P$14:$P264,"x")</f>
        <v>1</v>
      </c>
    </row>
    <row r="265" spans="1:17" ht="28.5" customHeight="1" x14ac:dyDescent="0.25">
      <c r="A265" s="90" t="str">
        <f>IFERROR(INDEX('GASB 54'!$A$8:$D$1794,'GASB 54'!$Q259,COLUMNS($A$14:A265)),"")</f>
        <v/>
      </c>
      <c r="B265" s="90" t="str">
        <f>IFERROR(INDEX('GASB 54'!$A$7:$D$1794,'GASB 54'!$Q259,COLUMNS($A$14:B265)),"")</f>
        <v/>
      </c>
      <c r="C265" s="148" t="str">
        <f>IFERROR(INDEX('GASB 54'!$A$7:$D$1794,'GASB 54'!$Q259,COLUMNS($A$14:C265)),"")</f>
        <v/>
      </c>
      <c r="D265" s="90" t="str">
        <f>IFERROR(INDEX('GASB 54'!$A$7:$D$1794,'GASB 54'!$Q259,COLUMNS($A$14:D265)),"")</f>
        <v/>
      </c>
      <c r="E265" s="42"/>
      <c r="F265" s="42"/>
      <c r="G265" s="42"/>
      <c r="H265" s="42"/>
      <c r="I265" s="152"/>
      <c r="J265" s="43"/>
      <c r="K265" s="145" t="str">
        <f t="shared" si="13"/>
        <v/>
      </c>
      <c r="L265" s="145" t="str">
        <f t="shared" si="14"/>
        <v/>
      </c>
      <c r="M265" s="145" t="str">
        <f t="shared" si="15"/>
        <v/>
      </c>
      <c r="P265" s="44" t="str">
        <f t="shared" si="12"/>
        <v/>
      </c>
      <c r="Q265" s="44">
        <f>COUNTIF($P$14:$P265,"x")</f>
        <v>1</v>
      </c>
    </row>
    <row r="266" spans="1:17" ht="28.5" customHeight="1" x14ac:dyDescent="0.25">
      <c r="A266" s="90" t="str">
        <f>IFERROR(INDEX('GASB 54'!$A$8:$D$1794,'GASB 54'!$Q260,COLUMNS($A$14:A266)),"")</f>
        <v/>
      </c>
      <c r="B266" s="90" t="str">
        <f>IFERROR(INDEX('GASB 54'!$A$7:$D$1794,'GASB 54'!$Q260,COLUMNS($A$14:B266)),"")</f>
        <v/>
      </c>
      <c r="C266" s="148" t="str">
        <f>IFERROR(INDEX('GASB 54'!$A$7:$D$1794,'GASB 54'!$Q260,COLUMNS($A$14:C266)),"")</f>
        <v/>
      </c>
      <c r="D266" s="90" t="str">
        <f>IFERROR(INDEX('GASB 54'!$A$7:$D$1794,'GASB 54'!$Q260,COLUMNS($A$14:D266)),"")</f>
        <v/>
      </c>
      <c r="E266" s="42"/>
      <c r="F266" s="42"/>
      <c r="G266" s="42"/>
      <c r="H266" s="42"/>
      <c r="I266" s="152"/>
      <c r="J266" s="43"/>
      <c r="K266" s="145" t="str">
        <f t="shared" si="13"/>
        <v/>
      </c>
      <c r="L266" s="145" t="str">
        <f t="shared" si="14"/>
        <v/>
      </c>
      <c r="M266" s="145" t="str">
        <f t="shared" si="15"/>
        <v/>
      </c>
      <c r="P266" s="44" t="str">
        <f t="shared" si="12"/>
        <v/>
      </c>
      <c r="Q266" s="44">
        <f>COUNTIF($P$14:$P266,"x")</f>
        <v>1</v>
      </c>
    </row>
    <row r="267" spans="1:17" ht="28.5" customHeight="1" x14ac:dyDescent="0.25">
      <c r="A267" s="90" t="str">
        <f>IFERROR(INDEX('GASB 54'!$A$8:$D$1794,'GASB 54'!$Q261,COLUMNS($A$14:A267)),"")</f>
        <v/>
      </c>
      <c r="B267" s="90" t="str">
        <f>IFERROR(INDEX('GASB 54'!$A$7:$D$1794,'GASB 54'!$Q261,COLUMNS($A$14:B267)),"")</f>
        <v/>
      </c>
      <c r="C267" s="148" t="str">
        <f>IFERROR(INDEX('GASB 54'!$A$7:$D$1794,'GASB 54'!$Q261,COLUMNS($A$14:C267)),"")</f>
        <v/>
      </c>
      <c r="D267" s="90" t="str">
        <f>IFERROR(INDEX('GASB 54'!$A$7:$D$1794,'GASB 54'!$Q261,COLUMNS($A$14:D267)),"")</f>
        <v/>
      </c>
      <c r="E267" s="42"/>
      <c r="F267" s="42"/>
      <c r="G267" s="42"/>
      <c r="H267" s="42"/>
      <c r="I267" s="152"/>
      <c r="J267" s="43"/>
      <c r="K267" s="145" t="str">
        <f t="shared" si="13"/>
        <v/>
      </c>
      <c r="L267" s="145" t="str">
        <f t="shared" si="14"/>
        <v/>
      </c>
      <c r="M267" s="145" t="str">
        <f t="shared" si="15"/>
        <v/>
      </c>
      <c r="P267" s="44" t="str">
        <f t="shared" si="12"/>
        <v/>
      </c>
      <c r="Q267" s="44">
        <f>COUNTIF($P$14:$P267,"x")</f>
        <v>1</v>
      </c>
    </row>
    <row r="268" spans="1:17" ht="28.5" customHeight="1" x14ac:dyDescent="0.25">
      <c r="A268" s="90" t="str">
        <f>IFERROR(INDEX('GASB 54'!$A$8:$D$1794,'GASB 54'!$Q262,COLUMNS($A$14:A268)),"")</f>
        <v/>
      </c>
      <c r="B268" s="90" t="str">
        <f>IFERROR(INDEX('GASB 54'!$A$7:$D$1794,'GASB 54'!$Q262,COLUMNS($A$14:B268)),"")</f>
        <v/>
      </c>
      <c r="C268" s="148" t="str">
        <f>IFERROR(INDEX('GASB 54'!$A$7:$D$1794,'GASB 54'!$Q262,COLUMNS($A$14:C268)),"")</f>
        <v/>
      </c>
      <c r="D268" s="90" t="str">
        <f>IFERROR(INDEX('GASB 54'!$A$7:$D$1794,'GASB 54'!$Q262,COLUMNS($A$14:D268)),"")</f>
        <v/>
      </c>
      <c r="E268" s="42"/>
      <c r="F268" s="42"/>
      <c r="G268" s="42"/>
      <c r="H268" s="42"/>
      <c r="I268" s="152"/>
      <c r="J268" s="43"/>
      <c r="K268" s="145" t="str">
        <f t="shared" si="13"/>
        <v/>
      </c>
      <c r="L268" s="145" t="str">
        <f t="shared" si="14"/>
        <v/>
      </c>
      <c r="M268" s="145" t="str">
        <f t="shared" si="15"/>
        <v/>
      </c>
      <c r="P268" s="44" t="str">
        <f t="shared" si="12"/>
        <v/>
      </c>
      <c r="Q268" s="44">
        <f>COUNTIF($P$14:$P268,"x")</f>
        <v>1</v>
      </c>
    </row>
    <row r="269" spans="1:17" ht="28.5" customHeight="1" x14ac:dyDescent="0.25">
      <c r="A269" s="90" t="str">
        <f>IFERROR(INDEX('GASB 54'!$A$8:$D$1794,'GASB 54'!$Q263,COLUMNS($A$14:A269)),"")</f>
        <v/>
      </c>
      <c r="B269" s="90" t="str">
        <f>IFERROR(INDEX('GASB 54'!$A$7:$D$1794,'GASB 54'!$Q263,COLUMNS($A$14:B269)),"")</f>
        <v/>
      </c>
      <c r="C269" s="148" t="str">
        <f>IFERROR(INDEX('GASB 54'!$A$7:$D$1794,'GASB 54'!$Q263,COLUMNS($A$14:C269)),"")</f>
        <v/>
      </c>
      <c r="D269" s="90" t="str">
        <f>IFERROR(INDEX('GASB 54'!$A$7:$D$1794,'GASB 54'!$Q263,COLUMNS($A$14:D269)),"")</f>
        <v/>
      </c>
      <c r="E269" s="42"/>
      <c r="F269" s="42"/>
      <c r="G269" s="42"/>
      <c r="H269" s="42"/>
      <c r="I269" s="152"/>
      <c r="J269" s="43"/>
      <c r="K269" s="145" t="str">
        <f t="shared" si="13"/>
        <v/>
      </c>
      <c r="L269" s="145" t="str">
        <f t="shared" si="14"/>
        <v/>
      </c>
      <c r="M269" s="145" t="str">
        <f t="shared" si="15"/>
        <v/>
      </c>
      <c r="P269" s="44" t="str">
        <f t="shared" si="12"/>
        <v/>
      </c>
      <c r="Q269" s="44">
        <f>COUNTIF($P$14:$P269,"x")</f>
        <v>1</v>
      </c>
    </row>
    <row r="270" spans="1:17" ht="28.5" customHeight="1" x14ac:dyDescent="0.25">
      <c r="A270" s="90" t="str">
        <f>IFERROR(INDEX('GASB 54'!$A$8:$D$1794,'GASB 54'!$Q264,COLUMNS($A$14:A270)),"")</f>
        <v/>
      </c>
      <c r="B270" s="90" t="str">
        <f>IFERROR(INDEX('GASB 54'!$A$7:$D$1794,'GASB 54'!$Q264,COLUMNS($A$14:B270)),"")</f>
        <v/>
      </c>
      <c r="C270" s="148" t="str">
        <f>IFERROR(INDEX('GASB 54'!$A$7:$D$1794,'GASB 54'!$Q264,COLUMNS($A$14:C270)),"")</f>
        <v/>
      </c>
      <c r="D270" s="90" t="str">
        <f>IFERROR(INDEX('GASB 54'!$A$7:$D$1794,'GASB 54'!$Q264,COLUMNS($A$14:D270)),"")</f>
        <v/>
      </c>
      <c r="E270" s="42"/>
      <c r="F270" s="42"/>
      <c r="G270" s="42"/>
      <c r="H270" s="42"/>
      <c r="I270" s="152"/>
      <c r="J270" s="43"/>
      <c r="K270" s="145" t="str">
        <f t="shared" si="13"/>
        <v/>
      </c>
      <c r="L270" s="145" t="str">
        <f t="shared" si="14"/>
        <v/>
      </c>
      <c r="M270" s="145" t="str">
        <f t="shared" si="15"/>
        <v/>
      </c>
      <c r="P270" s="44" t="str">
        <f t="shared" ref="P270:P333" si="16">IF(OR($F270="No",AND($D270="",A270&lt;&gt;""),$D270="Please Provide Classification in Closing Package"),"x","")</f>
        <v/>
      </c>
      <c r="Q270" s="44">
        <f>COUNTIF($P$14:$P270,"x")</f>
        <v>1</v>
      </c>
    </row>
    <row r="271" spans="1:17" ht="28.5" customHeight="1" x14ac:dyDescent="0.25">
      <c r="A271" s="90" t="str">
        <f>IFERROR(INDEX('GASB 54'!$A$8:$D$1794,'GASB 54'!$Q265,COLUMNS($A$14:A271)),"")</f>
        <v/>
      </c>
      <c r="B271" s="90" t="str">
        <f>IFERROR(INDEX('GASB 54'!$A$7:$D$1794,'GASB 54'!$Q265,COLUMNS($A$14:B271)),"")</f>
        <v/>
      </c>
      <c r="C271" s="148" t="str">
        <f>IFERROR(INDEX('GASB 54'!$A$7:$D$1794,'GASB 54'!$Q265,COLUMNS($A$14:C271)),"")</f>
        <v/>
      </c>
      <c r="D271" s="90" t="str">
        <f>IFERROR(INDEX('GASB 54'!$A$7:$D$1794,'GASB 54'!$Q265,COLUMNS($A$14:D271)),"")</f>
        <v/>
      </c>
      <c r="E271" s="42"/>
      <c r="F271" s="42"/>
      <c r="G271" s="42"/>
      <c r="H271" s="42"/>
      <c r="I271" s="152"/>
      <c r="J271" s="43"/>
      <c r="K271" s="145" t="str">
        <f t="shared" ref="K271:K334" si="17">IF(E271="No", "Please provide a separate document explaining why the fund is no longer being used.", "")</f>
        <v/>
      </c>
      <c r="L271" s="145" t="str">
        <f t="shared" ref="L271:L334" si="18">IF(F271="No","Document classification change on 3.20.2.","")</f>
        <v/>
      </c>
      <c r="M271" s="145" t="str">
        <f t="shared" ref="M271:M334" si="19">IF(H271="Yes","Verify federal grant portion of fund balance is correctly formatted.","")</f>
        <v/>
      </c>
      <c r="P271" s="44" t="str">
        <f t="shared" si="16"/>
        <v/>
      </c>
      <c r="Q271" s="44">
        <f>COUNTIF($P$14:$P271,"x")</f>
        <v>1</v>
      </c>
    </row>
    <row r="272" spans="1:17" ht="28.5" customHeight="1" x14ac:dyDescent="0.25">
      <c r="A272" s="90" t="str">
        <f>IFERROR(INDEX('GASB 54'!$A$8:$D$1794,'GASB 54'!$Q266,COLUMNS($A$14:A272)),"")</f>
        <v/>
      </c>
      <c r="B272" s="90" t="str">
        <f>IFERROR(INDEX('GASB 54'!$A$7:$D$1794,'GASB 54'!$Q266,COLUMNS($A$14:B272)),"")</f>
        <v/>
      </c>
      <c r="C272" s="148" t="str">
        <f>IFERROR(INDEX('GASB 54'!$A$7:$D$1794,'GASB 54'!$Q266,COLUMNS($A$14:C272)),"")</f>
        <v/>
      </c>
      <c r="D272" s="90" t="str">
        <f>IFERROR(INDEX('GASB 54'!$A$7:$D$1794,'GASB 54'!$Q266,COLUMNS($A$14:D272)),"")</f>
        <v/>
      </c>
      <c r="E272" s="42"/>
      <c r="F272" s="42"/>
      <c r="G272" s="42"/>
      <c r="H272" s="42"/>
      <c r="I272" s="152"/>
      <c r="J272" s="43"/>
      <c r="K272" s="145" t="str">
        <f t="shared" si="17"/>
        <v/>
      </c>
      <c r="L272" s="145" t="str">
        <f t="shared" si="18"/>
        <v/>
      </c>
      <c r="M272" s="145" t="str">
        <f t="shared" si="19"/>
        <v/>
      </c>
      <c r="P272" s="44" t="str">
        <f t="shared" si="16"/>
        <v/>
      </c>
      <c r="Q272" s="44">
        <f>COUNTIF($P$14:$P272,"x")</f>
        <v>1</v>
      </c>
    </row>
    <row r="273" spans="1:17" ht="28.5" customHeight="1" x14ac:dyDescent="0.25">
      <c r="A273" s="90" t="str">
        <f>IFERROR(INDEX('GASB 54'!$A$8:$D$1794,'GASB 54'!$Q267,COLUMNS($A$14:A273)),"")</f>
        <v/>
      </c>
      <c r="B273" s="90" t="str">
        <f>IFERROR(INDEX('GASB 54'!$A$7:$D$1794,'GASB 54'!$Q267,COLUMNS($A$14:B273)),"")</f>
        <v/>
      </c>
      <c r="C273" s="148" t="str">
        <f>IFERROR(INDEX('GASB 54'!$A$7:$D$1794,'GASB 54'!$Q267,COLUMNS($A$14:C273)),"")</f>
        <v/>
      </c>
      <c r="D273" s="90" t="str">
        <f>IFERROR(INDEX('GASB 54'!$A$7:$D$1794,'GASB 54'!$Q267,COLUMNS($A$14:D273)),"")</f>
        <v/>
      </c>
      <c r="E273" s="42"/>
      <c r="F273" s="42"/>
      <c r="G273" s="42"/>
      <c r="H273" s="42"/>
      <c r="I273" s="152"/>
      <c r="J273" s="43"/>
      <c r="K273" s="145" t="str">
        <f t="shared" si="17"/>
        <v/>
      </c>
      <c r="L273" s="145" t="str">
        <f t="shared" si="18"/>
        <v/>
      </c>
      <c r="M273" s="145" t="str">
        <f t="shared" si="19"/>
        <v/>
      </c>
      <c r="P273" s="44" t="str">
        <f t="shared" si="16"/>
        <v/>
      </c>
      <c r="Q273" s="44">
        <f>COUNTIF($P$14:$P273,"x")</f>
        <v>1</v>
      </c>
    </row>
    <row r="274" spans="1:17" ht="28.5" customHeight="1" x14ac:dyDescent="0.25">
      <c r="A274" s="90" t="str">
        <f>IFERROR(INDEX('GASB 54'!$A$8:$D$1794,'GASB 54'!$Q268,COLUMNS($A$14:A274)),"")</f>
        <v/>
      </c>
      <c r="B274" s="90" t="str">
        <f>IFERROR(INDEX('GASB 54'!$A$7:$D$1794,'GASB 54'!$Q268,COLUMNS($A$14:B274)),"")</f>
        <v/>
      </c>
      <c r="C274" s="148" t="str">
        <f>IFERROR(INDEX('GASB 54'!$A$7:$D$1794,'GASB 54'!$Q268,COLUMNS($A$14:C274)),"")</f>
        <v/>
      </c>
      <c r="D274" s="90" t="str">
        <f>IFERROR(INDEX('GASB 54'!$A$7:$D$1794,'GASB 54'!$Q268,COLUMNS($A$14:D274)),"")</f>
        <v/>
      </c>
      <c r="E274" s="42"/>
      <c r="F274" s="42"/>
      <c r="G274" s="42"/>
      <c r="H274" s="42"/>
      <c r="I274" s="152"/>
      <c r="J274" s="43"/>
      <c r="K274" s="145" t="str">
        <f t="shared" si="17"/>
        <v/>
      </c>
      <c r="L274" s="145" t="str">
        <f t="shared" si="18"/>
        <v/>
      </c>
      <c r="M274" s="145" t="str">
        <f t="shared" si="19"/>
        <v/>
      </c>
      <c r="P274" s="44" t="str">
        <f t="shared" si="16"/>
        <v/>
      </c>
      <c r="Q274" s="44">
        <f>COUNTIF($P$14:$P274,"x")</f>
        <v>1</v>
      </c>
    </row>
    <row r="275" spans="1:17" ht="28.5" customHeight="1" x14ac:dyDescent="0.25">
      <c r="A275" s="90" t="str">
        <f>IFERROR(INDEX('GASB 54'!$A$8:$D$1794,'GASB 54'!$Q269,COLUMNS($A$14:A275)),"")</f>
        <v/>
      </c>
      <c r="B275" s="90" t="str">
        <f>IFERROR(INDEX('GASB 54'!$A$7:$D$1794,'GASB 54'!$Q269,COLUMNS($A$14:B275)),"")</f>
        <v/>
      </c>
      <c r="C275" s="148" t="str">
        <f>IFERROR(INDEX('GASB 54'!$A$7:$D$1794,'GASB 54'!$Q269,COLUMNS($A$14:C275)),"")</f>
        <v/>
      </c>
      <c r="D275" s="90" t="str">
        <f>IFERROR(INDEX('GASB 54'!$A$7:$D$1794,'GASB 54'!$Q269,COLUMNS($A$14:D275)),"")</f>
        <v/>
      </c>
      <c r="E275" s="42"/>
      <c r="F275" s="42"/>
      <c r="G275" s="42"/>
      <c r="H275" s="42"/>
      <c r="I275" s="152"/>
      <c r="J275" s="43"/>
      <c r="K275" s="145" t="str">
        <f t="shared" si="17"/>
        <v/>
      </c>
      <c r="L275" s="145" t="str">
        <f t="shared" si="18"/>
        <v/>
      </c>
      <c r="M275" s="145" t="str">
        <f t="shared" si="19"/>
        <v/>
      </c>
      <c r="P275" s="44" t="str">
        <f t="shared" si="16"/>
        <v/>
      </c>
      <c r="Q275" s="44">
        <f>COUNTIF($P$14:$P275,"x")</f>
        <v>1</v>
      </c>
    </row>
    <row r="276" spans="1:17" ht="28.5" customHeight="1" x14ac:dyDescent="0.25">
      <c r="A276" s="90" t="str">
        <f>IFERROR(INDEX('GASB 54'!$A$8:$D$1794,'GASB 54'!$Q270,COLUMNS($A$14:A276)),"")</f>
        <v/>
      </c>
      <c r="B276" s="90" t="str">
        <f>IFERROR(INDEX('GASB 54'!$A$7:$D$1794,'GASB 54'!$Q270,COLUMNS($A$14:B276)),"")</f>
        <v/>
      </c>
      <c r="C276" s="148" t="str">
        <f>IFERROR(INDEX('GASB 54'!$A$7:$D$1794,'GASB 54'!$Q270,COLUMNS($A$14:C276)),"")</f>
        <v/>
      </c>
      <c r="D276" s="90" t="str">
        <f>IFERROR(INDEX('GASB 54'!$A$7:$D$1794,'GASB 54'!$Q270,COLUMNS($A$14:D276)),"")</f>
        <v/>
      </c>
      <c r="E276" s="42"/>
      <c r="F276" s="42"/>
      <c r="G276" s="42"/>
      <c r="H276" s="42"/>
      <c r="I276" s="152"/>
      <c r="J276" s="43"/>
      <c r="K276" s="145" t="str">
        <f t="shared" si="17"/>
        <v/>
      </c>
      <c r="L276" s="145" t="str">
        <f t="shared" si="18"/>
        <v/>
      </c>
      <c r="M276" s="145" t="str">
        <f t="shared" si="19"/>
        <v/>
      </c>
      <c r="P276" s="44" t="str">
        <f t="shared" si="16"/>
        <v/>
      </c>
      <c r="Q276" s="44">
        <f>COUNTIF($P$14:$P276,"x")</f>
        <v>1</v>
      </c>
    </row>
    <row r="277" spans="1:17" ht="28.5" customHeight="1" x14ac:dyDescent="0.25">
      <c r="A277" s="90" t="str">
        <f>IFERROR(INDEX('GASB 54'!$A$8:$D$1794,'GASB 54'!$Q271,COLUMNS($A$14:A277)),"")</f>
        <v/>
      </c>
      <c r="B277" s="90" t="str">
        <f>IFERROR(INDEX('GASB 54'!$A$7:$D$1794,'GASB 54'!$Q271,COLUMNS($A$14:B277)),"")</f>
        <v/>
      </c>
      <c r="C277" s="148" t="str">
        <f>IFERROR(INDEX('GASB 54'!$A$7:$D$1794,'GASB 54'!$Q271,COLUMNS($A$14:C277)),"")</f>
        <v/>
      </c>
      <c r="D277" s="90" t="str">
        <f>IFERROR(INDEX('GASB 54'!$A$7:$D$1794,'GASB 54'!$Q271,COLUMNS($A$14:D277)),"")</f>
        <v/>
      </c>
      <c r="E277" s="42"/>
      <c r="F277" s="42"/>
      <c r="G277" s="42"/>
      <c r="H277" s="42"/>
      <c r="I277" s="152"/>
      <c r="J277" s="43"/>
      <c r="K277" s="145" t="str">
        <f t="shared" si="17"/>
        <v/>
      </c>
      <c r="L277" s="145" t="str">
        <f t="shared" si="18"/>
        <v/>
      </c>
      <c r="M277" s="145" t="str">
        <f t="shared" si="19"/>
        <v/>
      </c>
      <c r="P277" s="44" t="str">
        <f t="shared" si="16"/>
        <v/>
      </c>
      <c r="Q277" s="44">
        <f>COUNTIF($P$14:$P277,"x")</f>
        <v>1</v>
      </c>
    </row>
    <row r="278" spans="1:17" ht="28.5" customHeight="1" x14ac:dyDescent="0.25">
      <c r="A278" s="90" t="str">
        <f>IFERROR(INDEX('GASB 54'!$A$8:$D$1794,'GASB 54'!$Q272,COLUMNS($A$14:A278)),"")</f>
        <v/>
      </c>
      <c r="B278" s="90" t="str">
        <f>IFERROR(INDEX('GASB 54'!$A$7:$D$1794,'GASB 54'!$Q272,COLUMNS($A$14:B278)),"")</f>
        <v/>
      </c>
      <c r="C278" s="148" t="str">
        <f>IFERROR(INDEX('GASB 54'!$A$7:$D$1794,'GASB 54'!$Q272,COLUMNS($A$14:C278)),"")</f>
        <v/>
      </c>
      <c r="D278" s="90" t="str">
        <f>IFERROR(INDEX('GASB 54'!$A$7:$D$1794,'GASB 54'!$Q272,COLUMNS($A$14:D278)),"")</f>
        <v/>
      </c>
      <c r="E278" s="42"/>
      <c r="F278" s="42"/>
      <c r="G278" s="42"/>
      <c r="H278" s="42"/>
      <c r="I278" s="152"/>
      <c r="J278" s="43"/>
      <c r="K278" s="145" t="str">
        <f t="shared" si="17"/>
        <v/>
      </c>
      <c r="L278" s="145" t="str">
        <f t="shared" si="18"/>
        <v/>
      </c>
      <c r="M278" s="145" t="str">
        <f t="shared" si="19"/>
        <v/>
      </c>
      <c r="P278" s="44" t="str">
        <f t="shared" si="16"/>
        <v/>
      </c>
      <c r="Q278" s="44">
        <f>COUNTIF($P$14:$P278,"x")</f>
        <v>1</v>
      </c>
    </row>
    <row r="279" spans="1:17" ht="28.5" customHeight="1" x14ac:dyDescent="0.25">
      <c r="A279" s="90" t="str">
        <f>IFERROR(INDEX('GASB 54'!$A$8:$D$1794,'GASB 54'!$Q273,COLUMNS($A$14:A279)),"")</f>
        <v/>
      </c>
      <c r="B279" s="90" t="str">
        <f>IFERROR(INDEX('GASB 54'!$A$7:$D$1794,'GASB 54'!$Q273,COLUMNS($A$14:B279)),"")</f>
        <v/>
      </c>
      <c r="C279" s="148" t="str">
        <f>IFERROR(INDEX('GASB 54'!$A$7:$D$1794,'GASB 54'!$Q273,COLUMNS($A$14:C279)),"")</f>
        <v/>
      </c>
      <c r="D279" s="90" t="str">
        <f>IFERROR(INDEX('GASB 54'!$A$7:$D$1794,'GASB 54'!$Q273,COLUMNS($A$14:D279)),"")</f>
        <v/>
      </c>
      <c r="E279" s="42"/>
      <c r="F279" s="42"/>
      <c r="G279" s="42"/>
      <c r="H279" s="42"/>
      <c r="I279" s="152"/>
      <c r="J279" s="43"/>
      <c r="K279" s="145" t="str">
        <f t="shared" si="17"/>
        <v/>
      </c>
      <c r="L279" s="145" t="str">
        <f t="shared" si="18"/>
        <v/>
      </c>
      <c r="M279" s="145" t="str">
        <f t="shared" si="19"/>
        <v/>
      </c>
      <c r="P279" s="44" t="str">
        <f t="shared" si="16"/>
        <v/>
      </c>
      <c r="Q279" s="44">
        <f>COUNTIF($P$14:$P279,"x")</f>
        <v>1</v>
      </c>
    </row>
    <row r="280" spans="1:17" ht="28.5" customHeight="1" x14ac:dyDescent="0.25">
      <c r="A280" s="90" t="str">
        <f>IFERROR(INDEX('GASB 54'!$A$8:$D$1794,'GASB 54'!$Q274,COLUMNS($A$14:A280)),"")</f>
        <v/>
      </c>
      <c r="B280" s="90" t="str">
        <f>IFERROR(INDEX('GASB 54'!$A$7:$D$1794,'GASB 54'!$Q274,COLUMNS($A$14:B280)),"")</f>
        <v/>
      </c>
      <c r="C280" s="148" t="str">
        <f>IFERROR(INDEX('GASB 54'!$A$7:$D$1794,'GASB 54'!$Q274,COLUMNS($A$14:C280)),"")</f>
        <v/>
      </c>
      <c r="D280" s="90" t="str">
        <f>IFERROR(INDEX('GASB 54'!$A$7:$D$1794,'GASB 54'!$Q274,COLUMNS($A$14:D280)),"")</f>
        <v/>
      </c>
      <c r="E280" s="42"/>
      <c r="F280" s="42"/>
      <c r="G280" s="42"/>
      <c r="H280" s="42"/>
      <c r="I280" s="152"/>
      <c r="J280" s="43"/>
      <c r="K280" s="145" t="str">
        <f t="shared" si="17"/>
        <v/>
      </c>
      <c r="L280" s="145" t="str">
        <f t="shared" si="18"/>
        <v/>
      </c>
      <c r="M280" s="145" t="str">
        <f t="shared" si="19"/>
        <v/>
      </c>
      <c r="P280" s="44" t="str">
        <f t="shared" si="16"/>
        <v/>
      </c>
      <c r="Q280" s="44">
        <f>COUNTIF($P$14:$P280,"x")</f>
        <v>1</v>
      </c>
    </row>
    <row r="281" spans="1:17" ht="28.5" customHeight="1" x14ac:dyDescent="0.25">
      <c r="A281" s="90" t="str">
        <f>IFERROR(INDEX('GASB 54'!$A$8:$D$1794,'GASB 54'!$Q275,COLUMNS($A$14:A281)),"")</f>
        <v/>
      </c>
      <c r="B281" s="90" t="str">
        <f>IFERROR(INDEX('GASB 54'!$A$7:$D$1794,'GASB 54'!$Q275,COLUMNS($A$14:B281)),"")</f>
        <v/>
      </c>
      <c r="C281" s="148" t="str">
        <f>IFERROR(INDEX('GASB 54'!$A$7:$D$1794,'GASB 54'!$Q275,COLUMNS($A$14:C281)),"")</f>
        <v/>
      </c>
      <c r="D281" s="90" t="str">
        <f>IFERROR(INDEX('GASB 54'!$A$7:$D$1794,'GASB 54'!$Q275,COLUMNS($A$14:D281)),"")</f>
        <v/>
      </c>
      <c r="E281" s="42"/>
      <c r="F281" s="42"/>
      <c r="G281" s="42"/>
      <c r="H281" s="42"/>
      <c r="I281" s="152"/>
      <c r="J281" s="43"/>
      <c r="K281" s="145" t="str">
        <f t="shared" si="17"/>
        <v/>
      </c>
      <c r="L281" s="145" t="str">
        <f t="shared" si="18"/>
        <v/>
      </c>
      <c r="M281" s="145" t="str">
        <f t="shared" si="19"/>
        <v/>
      </c>
      <c r="P281" s="44" t="str">
        <f t="shared" si="16"/>
        <v/>
      </c>
      <c r="Q281" s="44">
        <f>COUNTIF($P$14:$P281,"x")</f>
        <v>1</v>
      </c>
    </row>
    <row r="282" spans="1:17" ht="28.5" customHeight="1" x14ac:dyDescent="0.25">
      <c r="A282" s="90" t="str">
        <f>IFERROR(INDEX('GASB 54'!$A$8:$D$1794,'GASB 54'!$Q276,COLUMNS($A$14:A282)),"")</f>
        <v/>
      </c>
      <c r="B282" s="90" t="str">
        <f>IFERROR(INDEX('GASB 54'!$A$7:$D$1794,'GASB 54'!$Q276,COLUMNS($A$14:B282)),"")</f>
        <v/>
      </c>
      <c r="C282" s="148" t="str">
        <f>IFERROR(INDEX('GASB 54'!$A$7:$D$1794,'GASB 54'!$Q276,COLUMNS($A$14:C282)),"")</f>
        <v/>
      </c>
      <c r="D282" s="90" t="str">
        <f>IFERROR(INDEX('GASB 54'!$A$7:$D$1794,'GASB 54'!$Q276,COLUMNS($A$14:D282)),"")</f>
        <v/>
      </c>
      <c r="E282" s="42"/>
      <c r="F282" s="42"/>
      <c r="G282" s="42"/>
      <c r="H282" s="42"/>
      <c r="I282" s="152"/>
      <c r="J282" s="43"/>
      <c r="K282" s="145" t="str">
        <f t="shared" si="17"/>
        <v/>
      </c>
      <c r="L282" s="145" t="str">
        <f t="shared" si="18"/>
        <v/>
      </c>
      <c r="M282" s="145" t="str">
        <f t="shared" si="19"/>
        <v/>
      </c>
      <c r="P282" s="44" t="str">
        <f t="shared" si="16"/>
        <v/>
      </c>
      <c r="Q282" s="44">
        <f>COUNTIF($P$14:$P282,"x")</f>
        <v>1</v>
      </c>
    </row>
    <row r="283" spans="1:17" ht="28.5" customHeight="1" x14ac:dyDescent="0.25">
      <c r="A283" s="90" t="str">
        <f>IFERROR(INDEX('GASB 54'!$A$8:$D$1794,'GASB 54'!$Q277,COLUMNS($A$14:A283)),"")</f>
        <v/>
      </c>
      <c r="B283" s="90" t="str">
        <f>IFERROR(INDEX('GASB 54'!$A$7:$D$1794,'GASB 54'!$Q277,COLUMNS($A$14:B283)),"")</f>
        <v/>
      </c>
      <c r="C283" s="148" t="str">
        <f>IFERROR(INDEX('GASB 54'!$A$7:$D$1794,'GASB 54'!$Q277,COLUMNS($A$14:C283)),"")</f>
        <v/>
      </c>
      <c r="D283" s="90" t="str">
        <f>IFERROR(INDEX('GASB 54'!$A$7:$D$1794,'GASB 54'!$Q277,COLUMNS($A$14:D283)),"")</f>
        <v/>
      </c>
      <c r="E283" s="42"/>
      <c r="F283" s="42"/>
      <c r="G283" s="42"/>
      <c r="H283" s="42"/>
      <c r="I283" s="152"/>
      <c r="J283" s="43"/>
      <c r="K283" s="145" t="str">
        <f t="shared" si="17"/>
        <v/>
      </c>
      <c r="L283" s="145" t="str">
        <f t="shared" si="18"/>
        <v/>
      </c>
      <c r="M283" s="145" t="str">
        <f t="shared" si="19"/>
        <v/>
      </c>
      <c r="P283" s="44" t="str">
        <f t="shared" si="16"/>
        <v/>
      </c>
      <c r="Q283" s="44">
        <f>COUNTIF($P$14:$P283,"x")</f>
        <v>1</v>
      </c>
    </row>
    <row r="284" spans="1:17" ht="28.5" customHeight="1" x14ac:dyDescent="0.25">
      <c r="A284" s="90" t="str">
        <f>IFERROR(INDEX('GASB 54'!$A$8:$D$1794,'GASB 54'!$Q278,COLUMNS($A$14:A284)),"")</f>
        <v/>
      </c>
      <c r="B284" s="90" t="str">
        <f>IFERROR(INDEX('GASB 54'!$A$7:$D$1794,'GASB 54'!$Q278,COLUMNS($A$14:B284)),"")</f>
        <v/>
      </c>
      <c r="C284" s="148" t="str">
        <f>IFERROR(INDEX('GASB 54'!$A$7:$D$1794,'GASB 54'!$Q278,COLUMNS($A$14:C284)),"")</f>
        <v/>
      </c>
      <c r="D284" s="90" t="str">
        <f>IFERROR(INDEX('GASB 54'!$A$7:$D$1794,'GASB 54'!$Q278,COLUMNS($A$14:D284)),"")</f>
        <v/>
      </c>
      <c r="E284" s="42"/>
      <c r="F284" s="42"/>
      <c r="G284" s="42"/>
      <c r="H284" s="42"/>
      <c r="I284" s="152"/>
      <c r="J284" s="43"/>
      <c r="K284" s="145" t="str">
        <f t="shared" si="17"/>
        <v/>
      </c>
      <c r="L284" s="145" t="str">
        <f t="shared" si="18"/>
        <v/>
      </c>
      <c r="M284" s="145" t="str">
        <f t="shared" si="19"/>
        <v/>
      </c>
      <c r="P284" s="44" t="str">
        <f t="shared" si="16"/>
        <v/>
      </c>
      <c r="Q284" s="44">
        <f>COUNTIF($P$14:$P284,"x")</f>
        <v>1</v>
      </c>
    </row>
    <row r="285" spans="1:17" ht="28.5" customHeight="1" x14ac:dyDescent="0.25">
      <c r="A285" s="90" t="str">
        <f>IFERROR(INDEX('GASB 54'!$A$8:$D$1794,'GASB 54'!$Q279,COLUMNS($A$14:A285)),"")</f>
        <v/>
      </c>
      <c r="B285" s="90" t="str">
        <f>IFERROR(INDEX('GASB 54'!$A$7:$D$1794,'GASB 54'!$Q279,COLUMNS($A$14:B285)),"")</f>
        <v/>
      </c>
      <c r="C285" s="148" t="str">
        <f>IFERROR(INDEX('GASB 54'!$A$7:$D$1794,'GASB 54'!$Q279,COLUMNS($A$14:C285)),"")</f>
        <v/>
      </c>
      <c r="D285" s="90" t="str">
        <f>IFERROR(INDEX('GASB 54'!$A$7:$D$1794,'GASB 54'!$Q279,COLUMNS($A$14:D285)),"")</f>
        <v/>
      </c>
      <c r="E285" s="42"/>
      <c r="F285" s="42"/>
      <c r="G285" s="42"/>
      <c r="H285" s="42"/>
      <c r="I285" s="152"/>
      <c r="J285" s="43"/>
      <c r="K285" s="145" t="str">
        <f t="shared" si="17"/>
        <v/>
      </c>
      <c r="L285" s="145" t="str">
        <f t="shared" si="18"/>
        <v/>
      </c>
      <c r="M285" s="145" t="str">
        <f t="shared" si="19"/>
        <v/>
      </c>
      <c r="P285" s="44" t="str">
        <f t="shared" si="16"/>
        <v/>
      </c>
      <c r="Q285" s="44">
        <f>COUNTIF($P$14:$P285,"x")</f>
        <v>1</v>
      </c>
    </row>
    <row r="286" spans="1:17" ht="28.5" customHeight="1" x14ac:dyDescent="0.25">
      <c r="A286" s="90" t="str">
        <f>IFERROR(INDEX('GASB 54'!$A$8:$D$1794,'GASB 54'!$Q280,COLUMNS($A$14:A286)),"")</f>
        <v/>
      </c>
      <c r="B286" s="90" t="str">
        <f>IFERROR(INDEX('GASB 54'!$A$7:$D$1794,'GASB 54'!$Q280,COLUMNS($A$14:B286)),"")</f>
        <v/>
      </c>
      <c r="C286" s="148" t="str">
        <f>IFERROR(INDEX('GASB 54'!$A$7:$D$1794,'GASB 54'!$Q280,COLUMNS($A$14:C286)),"")</f>
        <v/>
      </c>
      <c r="D286" s="90" t="str">
        <f>IFERROR(INDEX('GASB 54'!$A$7:$D$1794,'GASB 54'!$Q280,COLUMNS($A$14:D286)),"")</f>
        <v/>
      </c>
      <c r="E286" s="42"/>
      <c r="F286" s="42"/>
      <c r="G286" s="42"/>
      <c r="H286" s="42"/>
      <c r="I286" s="152"/>
      <c r="J286" s="43"/>
      <c r="K286" s="145" t="str">
        <f t="shared" si="17"/>
        <v/>
      </c>
      <c r="L286" s="145" t="str">
        <f t="shared" si="18"/>
        <v/>
      </c>
      <c r="M286" s="145" t="str">
        <f t="shared" si="19"/>
        <v/>
      </c>
      <c r="P286" s="44" t="str">
        <f t="shared" si="16"/>
        <v/>
      </c>
      <c r="Q286" s="44">
        <f>COUNTIF($P$14:$P286,"x")</f>
        <v>1</v>
      </c>
    </row>
    <row r="287" spans="1:17" ht="28.5" customHeight="1" x14ac:dyDescent="0.25">
      <c r="A287" s="90" t="str">
        <f>IFERROR(INDEX('GASB 54'!$A$8:$D$1794,'GASB 54'!$Q281,COLUMNS($A$14:A287)),"")</f>
        <v/>
      </c>
      <c r="B287" s="90" t="str">
        <f>IFERROR(INDEX('GASB 54'!$A$7:$D$1794,'GASB 54'!$Q281,COLUMNS($A$14:B287)),"")</f>
        <v/>
      </c>
      <c r="C287" s="148" t="str">
        <f>IFERROR(INDEX('GASB 54'!$A$7:$D$1794,'GASB 54'!$Q281,COLUMNS($A$14:C287)),"")</f>
        <v/>
      </c>
      <c r="D287" s="90" t="str">
        <f>IFERROR(INDEX('GASB 54'!$A$7:$D$1794,'GASB 54'!$Q281,COLUMNS($A$14:D287)),"")</f>
        <v/>
      </c>
      <c r="E287" s="42"/>
      <c r="F287" s="42"/>
      <c r="G287" s="42"/>
      <c r="H287" s="42"/>
      <c r="I287" s="152"/>
      <c r="J287" s="43"/>
      <c r="K287" s="145" t="str">
        <f t="shared" si="17"/>
        <v/>
      </c>
      <c r="L287" s="145" t="str">
        <f t="shared" si="18"/>
        <v/>
      </c>
      <c r="M287" s="145" t="str">
        <f t="shared" si="19"/>
        <v/>
      </c>
      <c r="P287" s="44" t="str">
        <f t="shared" si="16"/>
        <v/>
      </c>
      <c r="Q287" s="44">
        <f>COUNTIF($P$14:$P287,"x")</f>
        <v>1</v>
      </c>
    </row>
    <row r="288" spans="1:17" ht="28.5" customHeight="1" x14ac:dyDescent="0.25">
      <c r="A288" s="90" t="str">
        <f>IFERROR(INDEX('GASB 54'!$A$8:$D$1794,'GASB 54'!$Q282,COLUMNS($A$14:A288)),"")</f>
        <v/>
      </c>
      <c r="B288" s="90" t="str">
        <f>IFERROR(INDEX('GASB 54'!$A$7:$D$1794,'GASB 54'!$Q282,COLUMNS($A$14:B288)),"")</f>
        <v/>
      </c>
      <c r="C288" s="148" t="str">
        <f>IFERROR(INDEX('GASB 54'!$A$7:$D$1794,'GASB 54'!$Q282,COLUMNS($A$14:C288)),"")</f>
        <v/>
      </c>
      <c r="D288" s="90" t="str">
        <f>IFERROR(INDEX('GASB 54'!$A$7:$D$1794,'GASB 54'!$Q282,COLUMNS($A$14:D288)),"")</f>
        <v/>
      </c>
      <c r="E288" s="42"/>
      <c r="F288" s="42"/>
      <c r="G288" s="42"/>
      <c r="H288" s="42"/>
      <c r="I288" s="152"/>
      <c r="J288" s="43"/>
      <c r="K288" s="145" t="str">
        <f t="shared" si="17"/>
        <v/>
      </c>
      <c r="L288" s="145" t="str">
        <f t="shared" si="18"/>
        <v/>
      </c>
      <c r="M288" s="145" t="str">
        <f t="shared" si="19"/>
        <v/>
      </c>
      <c r="P288" s="44" t="str">
        <f t="shared" si="16"/>
        <v/>
      </c>
      <c r="Q288" s="44">
        <f>COUNTIF($P$14:$P288,"x")</f>
        <v>1</v>
      </c>
    </row>
    <row r="289" spans="1:17" ht="28.5" customHeight="1" x14ac:dyDescent="0.25">
      <c r="A289" s="90" t="str">
        <f>IFERROR(INDEX('GASB 54'!$A$8:$D$1794,'GASB 54'!$Q283,COLUMNS($A$14:A289)),"")</f>
        <v/>
      </c>
      <c r="B289" s="90" t="str">
        <f>IFERROR(INDEX('GASB 54'!$A$7:$D$1794,'GASB 54'!$Q283,COLUMNS($A$14:B289)),"")</f>
        <v/>
      </c>
      <c r="C289" s="148" t="str">
        <f>IFERROR(INDEX('GASB 54'!$A$7:$D$1794,'GASB 54'!$Q283,COLUMNS($A$14:C289)),"")</f>
        <v/>
      </c>
      <c r="D289" s="90" t="str">
        <f>IFERROR(INDEX('GASB 54'!$A$7:$D$1794,'GASB 54'!$Q283,COLUMNS($A$14:D289)),"")</f>
        <v/>
      </c>
      <c r="E289" s="42"/>
      <c r="F289" s="42"/>
      <c r="G289" s="42"/>
      <c r="H289" s="42"/>
      <c r="I289" s="152"/>
      <c r="J289" s="43"/>
      <c r="K289" s="145" t="str">
        <f t="shared" si="17"/>
        <v/>
      </c>
      <c r="L289" s="145" t="str">
        <f t="shared" si="18"/>
        <v/>
      </c>
      <c r="M289" s="145" t="str">
        <f t="shared" si="19"/>
        <v/>
      </c>
      <c r="P289" s="44" t="str">
        <f t="shared" si="16"/>
        <v/>
      </c>
      <c r="Q289" s="44">
        <f>COUNTIF($P$14:$P289,"x")</f>
        <v>1</v>
      </c>
    </row>
    <row r="290" spans="1:17" ht="28.5" customHeight="1" x14ac:dyDescent="0.25">
      <c r="A290" s="90" t="str">
        <f>IFERROR(INDEX('GASB 54'!$A$8:$D$1794,'GASB 54'!$Q284,COLUMNS($A$14:A290)),"")</f>
        <v/>
      </c>
      <c r="B290" s="90" t="str">
        <f>IFERROR(INDEX('GASB 54'!$A$7:$D$1794,'GASB 54'!$Q284,COLUMNS($A$14:B290)),"")</f>
        <v/>
      </c>
      <c r="C290" s="148" t="str">
        <f>IFERROR(INDEX('GASB 54'!$A$7:$D$1794,'GASB 54'!$Q284,COLUMNS($A$14:C290)),"")</f>
        <v/>
      </c>
      <c r="D290" s="90" t="str">
        <f>IFERROR(INDEX('GASB 54'!$A$7:$D$1794,'GASB 54'!$Q284,COLUMNS($A$14:D290)),"")</f>
        <v/>
      </c>
      <c r="E290" s="42"/>
      <c r="F290" s="42"/>
      <c r="G290" s="42"/>
      <c r="H290" s="42"/>
      <c r="I290" s="152"/>
      <c r="J290" s="43"/>
      <c r="K290" s="145" t="str">
        <f t="shared" si="17"/>
        <v/>
      </c>
      <c r="L290" s="145" t="str">
        <f t="shared" si="18"/>
        <v/>
      </c>
      <c r="M290" s="145" t="str">
        <f t="shared" si="19"/>
        <v/>
      </c>
      <c r="P290" s="44" t="str">
        <f t="shared" si="16"/>
        <v/>
      </c>
      <c r="Q290" s="44">
        <f>COUNTIF($P$14:$P290,"x")</f>
        <v>1</v>
      </c>
    </row>
    <row r="291" spans="1:17" ht="28.5" customHeight="1" x14ac:dyDescent="0.25">
      <c r="A291" s="90" t="str">
        <f>IFERROR(INDEX('GASB 54'!$A$8:$D$1794,'GASB 54'!$Q285,COLUMNS($A$14:A291)),"")</f>
        <v/>
      </c>
      <c r="B291" s="90" t="str">
        <f>IFERROR(INDEX('GASB 54'!$A$7:$D$1794,'GASB 54'!$Q285,COLUMNS($A$14:B291)),"")</f>
        <v/>
      </c>
      <c r="C291" s="148" t="str">
        <f>IFERROR(INDEX('GASB 54'!$A$7:$D$1794,'GASB 54'!$Q285,COLUMNS($A$14:C291)),"")</f>
        <v/>
      </c>
      <c r="D291" s="90" t="str">
        <f>IFERROR(INDEX('GASB 54'!$A$7:$D$1794,'GASB 54'!$Q285,COLUMNS($A$14:D291)),"")</f>
        <v/>
      </c>
      <c r="E291" s="42"/>
      <c r="F291" s="42"/>
      <c r="G291" s="42"/>
      <c r="H291" s="42"/>
      <c r="I291" s="152"/>
      <c r="J291" s="43"/>
      <c r="K291" s="145" t="str">
        <f t="shared" si="17"/>
        <v/>
      </c>
      <c r="L291" s="145" t="str">
        <f t="shared" si="18"/>
        <v/>
      </c>
      <c r="M291" s="145" t="str">
        <f t="shared" si="19"/>
        <v/>
      </c>
      <c r="P291" s="44" t="str">
        <f t="shared" si="16"/>
        <v/>
      </c>
      <c r="Q291" s="44">
        <f>COUNTIF($P$14:$P291,"x")</f>
        <v>1</v>
      </c>
    </row>
    <row r="292" spans="1:17" ht="28.5" customHeight="1" x14ac:dyDescent="0.25">
      <c r="A292" s="90" t="str">
        <f>IFERROR(INDEX('GASB 54'!$A$8:$D$1794,'GASB 54'!$Q286,COLUMNS($A$14:A292)),"")</f>
        <v/>
      </c>
      <c r="B292" s="90" t="str">
        <f>IFERROR(INDEX('GASB 54'!$A$7:$D$1794,'GASB 54'!$Q286,COLUMNS($A$14:B292)),"")</f>
        <v/>
      </c>
      <c r="C292" s="148" t="str">
        <f>IFERROR(INDEX('GASB 54'!$A$7:$D$1794,'GASB 54'!$Q286,COLUMNS($A$14:C292)),"")</f>
        <v/>
      </c>
      <c r="D292" s="90" t="str">
        <f>IFERROR(INDEX('GASB 54'!$A$7:$D$1794,'GASB 54'!$Q286,COLUMNS($A$14:D292)),"")</f>
        <v/>
      </c>
      <c r="E292" s="42"/>
      <c r="F292" s="42"/>
      <c r="G292" s="42"/>
      <c r="H292" s="42"/>
      <c r="I292" s="152"/>
      <c r="J292" s="43"/>
      <c r="K292" s="145" t="str">
        <f t="shared" si="17"/>
        <v/>
      </c>
      <c r="L292" s="145" t="str">
        <f t="shared" si="18"/>
        <v/>
      </c>
      <c r="M292" s="145" t="str">
        <f t="shared" si="19"/>
        <v/>
      </c>
      <c r="P292" s="44" t="str">
        <f t="shared" si="16"/>
        <v/>
      </c>
      <c r="Q292" s="44">
        <f>COUNTIF($P$14:$P292,"x")</f>
        <v>1</v>
      </c>
    </row>
    <row r="293" spans="1:17" ht="28.5" customHeight="1" x14ac:dyDescent="0.25">
      <c r="A293" s="90" t="str">
        <f>IFERROR(INDEX('GASB 54'!$A$8:$D$1794,'GASB 54'!$Q287,COLUMNS($A$14:A293)),"")</f>
        <v/>
      </c>
      <c r="B293" s="90" t="str">
        <f>IFERROR(INDEX('GASB 54'!$A$7:$D$1794,'GASB 54'!$Q287,COLUMNS($A$14:B293)),"")</f>
        <v/>
      </c>
      <c r="C293" s="148" t="str">
        <f>IFERROR(INDEX('GASB 54'!$A$7:$D$1794,'GASB 54'!$Q287,COLUMNS($A$14:C293)),"")</f>
        <v/>
      </c>
      <c r="D293" s="90" t="str">
        <f>IFERROR(INDEX('GASB 54'!$A$7:$D$1794,'GASB 54'!$Q287,COLUMNS($A$14:D293)),"")</f>
        <v/>
      </c>
      <c r="E293" s="42"/>
      <c r="F293" s="42"/>
      <c r="G293" s="42"/>
      <c r="H293" s="42"/>
      <c r="I293" s="152"/>
      <c r="J293" s="43"/>
      <c r="K293" s="145" t="str">
        <f t="shared" si="17"/>
        <v/>
      </c>
      <c r="L293" s="145" t="str">
        <f t="shared" si="18"/>
        <v/>
      </c>
      <c r="M293" s="145" t="str">
        <f t="shared" si="19"/>
        <v/>
      </c>
      <c r="P293" s="44" t="str">
        <f t="shared" si="16"/>
        <v/>
      </c>
      <c r="Q293" s="44">
        <f>COUNTIF($P$14:$P293,"x")</f>
        <v>1</v>
      </c>
    </row>
    <row r="294" spans="1:17" ht="28.5" customHeight="1" x14ac:dyDescent="0.25">
      <c r="A294" s="90" t="str">
        <f>IFERROR(INDEX('GASB 54'!$A$8:$D$1794,'GASB 54'!$Q288,COLUMNS($A$14:A294)),"")</f>
        <v/>
      </c>
      <c r="B294" s="90" t="str">
        <f>IFERROR(INDEX('GASB 54'!$A$7:$D$1794,'GASB 54'!$Q288,COLUMNS($A$14:B294)),"")</f>
        <v/>
      </c>
      <c r="C294" s="148" t="str">
        <f>IFERROR(INDEX('GASB 54'!$A$7:$D$1794,'GASB 54'!$Q288,COLUMNS($A$14:C294)),"")</f>
        <v/>
      </c>
      <c r="D294" s="90" t="str">
        <f>IFERROR(INDEX('GASB 54'!$A$7:$D$1794,'GASB 54'!$Q288,COLUMNS($A$14:D294)),"")</f>
        <v/>
      </c>
      <c r="E294" s="42"/>
      <c r="F294" s="42"/>
      <c r="G294" s="42"/>
      <c r="H294" s="42"/>
      <c r="I294" s="152"/>
      <c r="J294" s="43"/>
      <c r="K294" s="145" t="str">
        <f t="shared" si="17"/>
        <v/>
      </c>
      <c r="L294" s="145" t="str">
        <f t="shared" si="18"/>
        <v/>
      </c>
      <c r="M294" s="145" t="str">
        <f t="shared" si="19"/>
        <v/>
      </c>
      <c r="P294" s="44" t="str">
        <f t="shared" si="16"/>
        <v/>
      </c>
      <c r="Q294" s="44">
        <f>COUNTIF($P$14:$P294,"x")</f>
        <v>1</v>
      </c>
    </row>
    <row r="295" spans="1:17" ht="28.5" customHeight="1" x14ac:dyDescent="0.25">
      <c r="A295" s="90" t="str">
        <f>IFERROR(INDEX('GASB 54'!$A$8:$D$1794,'GASB 54'!$Q289,COLUMNS($A$14:A295)),"")</f>
        <v/>
      </c>
      <c r="B295" s="90" t="str">
        <f>IFERROR(INDEX('GASB 54'!$A$7:$D$1794,'GASB 54'!$Q289,COLUMNS($A$14:B295)),"")</f>
        <v/>
      </c>
      <c r="C295" s="148" t="str">
        <f>IFERROR(INDEX('GASB 54'!$A$7:$D$1794,'GASB 54'!$Q289,COLUMNS($A$14:C295)),"")</f>
        <v/>
      </c>
      <c r="D295" s="90" t="str">
        <f>IFERROR(INDEX('GASB 54'!$A$7:$D$1794,'GASB 54'!$Q289,COLUMNS($A$14:D295)),"")</f>
        <v/>
      </c>
      <c r="E295" s="42"/>
      <c r="F295" s="42"/>
      <c r="G295" s="42"/>
      <c r="H295" s="42"/>
      <c r="I295" s="152"/>
      <c r="J295" s="43"/>
      <c r="K295" s="145" t="str">
        <f t="shared" si="17"/>
        <v/>
      </c>
      <c r="L295" s="145" t="str">
        <f t="shared" si="18"/>
        <v/>
      </c>
      <c r="M295" s="145" t="str">
        <f t="shared" si="19"/>
        <v/>
      </c>
      <c r="P295" s="44" t="str">
        <f t="shared" si="16"/>
        <v/>
      </c>
      <c r="Q295" s="44">
        <f>COUNTIF($P$14:$P295,"x")</f>
        <v>1</v>
      </c>
    </row>
    <row r="296" spans="1:17" ht="28.5" customHeight="1" x14ac:dyDescent="0.25">
      <c r="A296" s="90" t="str">
        <f>IFERROR(INDEX('GASB 54'!$A$8:$D$1794,'GASB 54'!$Q290,COLUMNS($A$14:A296)),"")</f>
        <v/>
      </c>
      <c r="B296" s="90" t="str">
        <f>IFERROR(INDEX('GASB 54'!$A$7:$D$1794,'GASB 54'!$Q290,COLUMNS($A$14:B296)),"")</f>
        <v/>
      </c>
      <c r="C296" s="148" t="str">
        <f>IFERROR(INDEX('GASB 54'!$A$7:$D$1794,'GASB 54'!$Q290,COLUMNS($A$14:C296)),"")</f>
        <v/>
      </c>
      <c r="D296" s="90" t="str">
        <f>IFERROR(INDEX('GASB 54'!$A$7:$D$1794,'GASB 54'!$Q290,COLUMNS($A$14:D296)),"")</f>
        <v/>
      </c>
      <c r="E296" s="42"/>
      <c r="F296" s="42"/>
      <c r="G296" s="42"/>
      <c r="H296" s="42"/>
      <c r="I296" s="152"/>
      <c r="J296" s="43"/>
      <c r="K296" s="145" t="str">
        <f t="shared" si="17"/>
        <v/>
      </c>
      <c r="L296" s="145" t="str">
        <f t="shared" si="18"/>
        <v/>
      </c>
      <c r="M296" s="145" t="str">
        <f t="shared" si="19"/>
        <v/>
      </c>
      <c r="P296" s="44" t="str">
        <f t="shared" si="16"/>
        <v/>
      </c>
      <c r="Q296" s="44">
        <f>COUNTIF($P$14:$P296,"x")</f>
        <v>1</v>
      </c>
    </row>
    <row r="297" spans="1:17" ht="28.5" customHeight="1" x14ac:dyDescent="0.25">
      <c r="A297" s="90" t="str">
        <f>IFERROR(INDEX('GASB 54'!$A$8:$D$1794,'GASB 54'!$Q291,COLUMNS($A$14:A297)),"")</f>
        <v/>
      </c>
      <c r="B297" s="90" t="str">
        <f>IFERROR(INDEX('GASB 54'!$A$7:$D$1794,'GASB 54'!$Q291,COLUMNS($A$14:B297)),"")</f>
        <v/>
      </c>
      <c r="C297" s="148" t="str">
        <f>IFERROR(INDEX('GASB 54'!$A$7:$D$1794,'GASB 54'!$Q291,COLUMNS($A$14:C297)),"")</f>
        <v/>
      </c>
      <c r="D297" s="90" t="str">
        <f>IFERROR(INDEX('GASB 54'!$A$7:$D$1794,'GASB 54'!$Q291,COLUMNS($A$14:D297)),"")</f>
        <v/>
      </c>
      <c r="E297" s="42"/>
      <c r="F297" s="42"/>
      <c r="G297" s="42"/>
      <c r="H297" s="42"/>
      <c r="I297" s="152"/>
      <c r="J297" s="43"/>
      <c r="K297" s="145" t="str">
        <f t="shared" si="17"/>
        <v/>
      </c>
      <c r="L297" s="145" t="str">
        <f t="shared" si="18"/>
        <v/>
      </c>
      <c r="M297" s="145" t="str">
        <f t="shared" si="19"/>
        <v/>
      </c>
      <c r="P297" s="44" t="str">
        <f t="shared" si="16"/>
        <v/>
      </c>
      <c r="Q297" s="44">
        <f>COUNTIF($P$14:$P297,"x")</f>
        <v>1</v>
      </c>
    </row>
    <row r="298" spans="1:17" ht="28.5" customHeight="1" x14ac:dyDescent="0.25">
      <c r="A298" s="90" t="str">
        <f>IFERROR(INDEX('GASB 54'!$A$8:$D$1794,'GASB 54'!$Q292,COLUMNS($A$14:A298)),"")</f>
        <v/>
      </c>
      <c r="B298" s="90" t="str">
        <f>IFERROR(INDEX('GASB 54'!$A$7:$D$1794,'GASB 54'!$Q292,COLUMNS($A$14:B298)),"")</f>
        <v/>
      </c>
      <c r="C298" s="148" t="str">
        <f>IFERROR(INDEX('GASB 54'!$A$7:$D$1794,'GASB 54'!$Q292,COLUMNS($A$14:C298)),"")</f>
        <v/>
      </c>
      <c r="D298" s="90" t="str">
        <f>IFERROR(INDEX('GASB 54'!$A$7:$D$1794,'GASB 54'!$Q292,COLUMNS($A$14:D298)),"")</f>
        <v/>
      </c>
      <c r="E298" s="42"/>
      <c r="F298" s="42"/>
      <c r="G298" s="42"/>
      <c r="H298" s="42"/>
      <c r="I298" s="152"/>
      <c r="J298" s="43"/>
      <c r="K298" s="145" t="str">
        <f t="shared" si="17"/>
        <v/>
      </c>
      <c r="L298" s="145" t="str">
        <f t="shared" si="18"/>
        <v/>
      </c>
      <c r="M298" s="145" t="str">
        <f t="shared" si="19"/>
        <v/>
      </c>
      <c r="P298" s="44" t="str">
        <f t="shared" si="16"/>
        <v/>
      </c>
      <c r="Q298" s="44">
        <f>COUNTIF($P$14:$P298,"x")</f>
        <v>1</v>
      </c>
    </row>
    <row r="299" spans="1:17" ht="28.5" customHeight="1" x14ac:dyDescent="0.25">
      <c r="A299" s="90" t="str">
        <f>IFERROR(INDEX('GASB 54'!$A$8:$D$1794,'GASB 54'!$Q293,COLUMNS($A$14:A299)),"")</f>
        <v/>
      </c>
      <c r="B299" s="90" t="str">
        <f>IFERROR(INDEX('GASB 54'!$A$7:$D$1794,'GASB 54'!$Q293,COLUMNS($A$14:B299)),"")</f>
        <v/>
      </c>
      <c r="C299" s="148" t="str">
        <f>IFERROR(INDEX('GASB 54'!$A$7:$D$1794,'GASB 54'!$Q293,COLUMNS($A$14:C299)),"")</f>
        <v/>
      </c>
      <c r="D299" s="90" t="str">
        <f>IFERROR(INDEX('GASB 54'!$A$7:$D$1794,'GASB 54'!$Q293,COLUMNS($A$14:D299)),"")</f>
        <v/>
      </c>
      <c r="E299" s="42"/>
      <c r="F299" s="42"/>
      <c r="G299" s="42"/>
      <c r="H299" s="42"/>
      <c r="I299" s="152"/>
      <c r="J299" s="43"/>
      <c r="K299" s="145" t="str">
        <f t="shared" si="17"/>
        <v/>
      </c>
      <c r="L299" s="145" t="str">
        <f t="shared" si="18"/>
        <v/>
      </c>
      <c r="M299" s="145" t="str">
        <f t="shared" si="19"/>
        <v/>
      </c>
      <c r="P299" s="44" t="str">
        <f t="shared" si="16"/>
        <v/>
      </c>
      <c r="Q299" s="44">
        <f>COUNTIF($P$14:$P299,"x")</f>
        <v>1</v>
      </c>
    </row>
    <row r="300" spans="1:17" ht="28.5" customHeight="1" x14ac:dyDescent="0.25">
      <c r="A300" s="90" t="str">
        <f>IFERROR(INDEX('GASB 54'!$A$8:$D$1794,'GASB 54'!$Q294,COLUMNS($A$14:A300)),"")</f>
        <v/>
      </c>
      <c r="B300" s="90" t="str">
        <f>IFERROR(INDEX('GASB 54'!$A$7:$D$1794,'GASB 54'!$Q294,COLUMNS($A$14:B300)),"")</f>
        <v/>
      </c>
      <c r="C300" s="148" t="str">
        <f>IFERROR(INDEX('GASB 54'!$A$7:$D$1794,'GASB 54'!$Q294,COLUMNS($A$14:C300)),"")</f>
        <v/>
      </c>
      <c r="D300" s="90" t="str">
        <f>IFERROR(INDEX('GASB 54'!$A$7:$D$1794,'GASB 54'!$Q294,COLUMNS($A$14:D300)),"")</f>
        <v/>
      </c>
      <c r="E300" s="42"/>
      <c r="F300" s="42"/>
      <c r="G300" s="42"/>
      <c r="H300" s="42"/>
      <c r="I300" s="152"/>
      <c r="J300" s="43"/>
      <c r="K300" s="145" t="str">
        <f t="shared" si="17"/>
        <v/>
      </c>
      <c r="L300" s="145" t="str">
        <f t="shared" si="18"/>
        <v/>
      </c>
      <c r="M300" s="145" t="str">
        <f t="shared" si="19"/>
        <v/>
      </c>
      <c r="P300" s="44" t="str">
        <f t="shared" si="16"/>
        <v/>
      </c>
      <c r="Q300" s="44">
        <f>COUNTIF($P$14:$P300,"x")</f>
        <v>1</v>
      </c>
    </row>
    <row r="301" spans="1:17" ht="28.5" customHeight="1" x14ac:dyDescent="0.25">
      <c r="A301" s="90" t="str">
        <f>IFERROR(INDEX('GASB 54'!$A$8:$D$1794,'GASB 54'!$Q295,COLUMNS($A$14:A301)),"")</f>
        <v/>
      </c>
      <c r="B301" s="90" t="str">
        <f>IFERROR(INDEX('GASB 54'!$A$7:$D$1794,'GASB 54'!$Q295,COLUMNS($A$14:B301)),"")</f>
        <v/>
      </c>
      <c r="C301" s="148" t="str">
        <f>IFERROR(INDEX('GASB 54'!$A$7:$D$1794,'GASB 54'!$Q295,COLUMNS($A$14:C301)),"")</f>
        <v/>
      </c>
      <c r="D301" s="90" t="str">
        <f>IFERROR(INDEX('GASB 54'!$A$7:$D$1794,'GASB 54'!$Q295,COLUMNS($A$14:D301)),"")</f>
        <v/>
      </c>
      <c r="E301" s="42"/>
      <c r="F301" s="42"/>
      <c r="G301" s="42"/>
      <c r="H301" s="42"/>
      <c r="I301" s="152"/>
      <c r="J301" s="43"/>
      <c r="K301" s="145" t="str">
        <f t="shared" si="17"/>
        <v/>
      </c>
      <c r="L301" s="145" t="str">
        <f t="shared" si="18"/>
        <v/>
      </c>
      <c r="M301" s="145" t="str">
        <f t="shared" si="19"/>
        <v/>
      </c>
      <c r="P301" s="44" t="str">
        <f t="shared" si="16"/>
        <v/>
      </c>
      <c r="Q301" s="44">
        <f>COUNTIF($P$14:$P301,"x")</f>
        <v>1</v>
      </c>
    </row>
    <row r="302" spans="1:17" ht="28.5" customHeight="1" x14ac:dyDescent="0.25">
      <c r="A302" s="90" t="str">
        <f>IFERROR(INDEX('GASB 54'!$A$8:$D$1794,'GASB 54'!$Q296,COLUMNS($A$14:A302)),"")</f>
        <v/>
      </c>
      <c r="B302" s="90" t="str">
        <f>IFERROR(INDEX('GASB 54'!$A$7:$D$1794,'GASB 54'!$Q296,COLUMNS($A$14:B302)),"")</f>
        <v/>
      </c>
      <c r="C302" s="148" t="str">
        <f>IFERROR(INDEX('GASB 54'!$A$7:$D$1794,'GASB 54'!$Q296,COLUMNS($A$14:C302)),"")</f>
        <v/>
      </c>
      <c r="D302" s="90" t="str">
        <f>IFERROR(INDEX('GASB 54'!$A$7:$D$1794,'GASB 54'!$Q296,COLUMNS($A$14:D302)),"")</f>
        <v/>
      </c>
      <c r="E302" s="42"/>
      <c r="F302" s="42"/>
      <c r="G302" s="42"/>
      <c r="H302" s="42"/>
      <c r="I302" s="152"/>
      <c r="J302" s="43"/>
      <c r="K302" s="145" t="str">
        <f t="shared" si="17"/>
        <v/>
      </c>
      <c r="L302" s="145" t="str">
        <f t="shared" si="18"/>
        <v/>
      </c>
      <c r="M302" s="145" t="str">
        <f t="shared" si="19"/>
        <v/>
      </c>
      <c r="P302" s="44" t="str">
        <f t="shared" si="16"/>
        <v/>
      </c>
      <c r="Q302" s="44">
        <f>COUNTIF($P$14:$P302,"x")</f>
        <v>1</v>
      </c>
    </row>
    <row r="303" spans="1:17" ht="28.5" customHeight="1" x14ac:dyDescent="0.25">
      <c r="A303" s="90" t="str">
        <f>IFERROR(INDEX('GASB 54'!$A$8:$D$1794,'GASB 54'!$Q297,COLUMNS($A$14:A303)),"")</f>
        <v/>
      </c>
      <c r="B303" s="90" t="str">
        <f>IFERROR(INDEX('GASB 54'!$A$7:$D$1794,'GASB 54'!$Q297,COLUMNS($A$14:B303)),"")</f>
        <v/>
      </c>
      <c r="C303" s="148" t="str">
        <f>IFERROR(INDEX('GASB 54'!$A$7:$D$1794,'GASB 54'!$Q297,COLUMNS($A$14:C303)),"")</f>
        <v/>
      </c>
      <c r="D303" s="90" t="str">
        <f>IFERROR(INDEX('GASB 54'!$A$7:$D$1794,'GASB 54'!$Q297,COLUMNS($A$14:D303)),"")</f>
        <v/>
      </c>
      <c r="E303" s="42"/>
      <c r="F303" s="42"/>
      <c r="G303" s="42"/>
      <c r="H303" s="42"/>
      <c r="I303" s="152"/>
      <c r="J303" s="43"/>
      <c r="K303" s="145" t="str">
        <f t="shared" si="17"/>
        <v/>
      </c>
      <c r="L303" s="145" t="str">
        <f t="shared" si="18"/>
        <v/>
      </c>
      <c r="M303" s="145" t="str">
        <f t="shared" si="19"/>
        <v/>
      </c>
      <c r="P303" s="44" t="str">
        <f t="shared" si="16"/>
        <v/>
      </c>
      <c r="Q303" s="44">
        <f>COUNTIF($P$14:$P303,"x")</f>
        <v>1</v>
      </c>
    </row>
    <row r="304" spans="1:17" ht="28.5" customHeight="1" x14ac:dyDescent="0.25">
      <c r="A304" s="90" t="str">
        <f>IFERROR(INDEX('GASB 54'!$A$8:$D$1794,'GASB 54'!$Q298,COLUMNS($A$14:A304)),"")</f>
        <v/>
      </c>
      <c r="B304" s="90" t="str">
        <f>IFERROR(INDEX('GASB 54'!$A$7:$D$1794,'GASB 54'!$Q298,COLUMNS($A$14:B304)),"")</f>
        <v/>
      </c>
      <c r="C304" s="148" t="str">
        <f>IFERROR(INDEX('GASB 54'!$A$7:$D$1794,'GASB 54'!$Q298,COLUMNS($A$14:C304)),"")</f>
        <v/>
      </c>
      <c r="D304" s="90" t="str">
        <f>IFERROR(INDEX('GASB 54'!$A$7:$D$1794,'GASB 54'!$Q298,COLUMNS($A$14:D304)),"")</f>
        <v/>
      </c>
      <c r="E304" s="42"/>
      <c r="F304" s="42"/>
      <c r="G304" s="42"/>
      <c r="H304" s="42"/>
      <c r="I304" s="152"/>
      <c r="J304" s="43"/>
      <c r="K304" s="145" t="str">
        <f t="shared" si="17"/>
        <v/>
      </c>
      <c r="L304" s="145" t="str">
        <f t="shared" si="18"/>
        <v/>
      </c>
      <c r="M304" s="145" t="str">
        <f t="shared" si="19"/>
        <v/>
      </c>
      <c r="P304" s="44" t="str">
        <f t="shared" si="16"/>
        <v/>
      </c>
      <c r="Q304" s="44">
        <f>COUNTIF($P$14:$P304,"x")</f>
        <v>1</v>
      </c>
    </row>
    <row r="305" spans="1:17" ht="28.5" customHeight="1" x14ac:dyDescent="0.25">
      <c r="A305" s="90" t="str">
        <f>IFERROR(INDEX('GASB 54'!$A$8:$D$1794,'GASB 54'!$Q299,COLUMNS($A$14:A305)),"")</f>
        <v/>
      </c>
      <c r="B305" s="90" t="str">
        <f>IFERROR(INDEX('GASB 54'!$A$7:$D$1794,'GASB 54'!$Q299,COLUMNS($A$14:B305)),"")</f>
        <v/>
      </c>
      <c r="C305" s="148" t="str">
        <f>IFERROR(INDEX('GASB 54'!$A$7:$D$1794,'GASB 54'!$Q299,COLUMNS($A$14:C305)),"")</f>
        <v/>
      </c>
      <c r="D305" s="90" t="str">
        <f>IFERROR(INDEX('GASB 54'!$A$7:$D$1794,'GASB 54'!$Q299,COLUMNS($A$14:D305)),"")</f>
        <v/>
      </c>
      <c r="E305" s="42"/>
      <c r="F305" s="42"/>
      <c r="G305" s="42"/>
      <c r="H305" s="42"/>
      <c r="I305" s="152"/>
      <c r="J305" s="43"/>
      <c r="K305" s="145" t="str">
        <f t="shared" si="17"/>
        <v/>
      </c>
      <c r="L305" s="145" t="str">
        <f t="shared" si="18"/>
        <v/>
      </c>
      <c r="M305" s="145" t="str">
        <f t="shared" si="19"/>
        <v/>
      </c>
      <c r="P305" s="44" t="str">
        <f t="shared" si="16"/>
        <v/>
      </c>
      <c r="Q305" s="44">
        <f>COUNTIF($P$14:$P305,"x")</f>
        <v>1</v>
      </c>
    </row>
    <row r="306" spans="1:17" ht="28.5" customHeight="1" x14ac:dyDescent="0.25">
      <c r="A306" s="90" t="str">
        <f>IFERROR(INDEX('GASB 54'!$A$8:$D$1794,'GASB 54'!$Q300,COLUMNS($A$14:A306)),"")</f>
        <v/>
      </c>
      <c r="B306" s="90" t="str">
        <f>IFERROR(INDEX('GASB 54'!$A$7:$D$1794,'GASB 54'!$Q300,COLUMNS($A$14:B306)),"")</f>
        <v/>
      </c>
      <c r="C306" s="148" t="str">
        <f>IFERROR(INDEX('GASB 54'!$A$7:$D$1794,'GASB 54'!$Q300,COLUMNS($A$14:C306)),"")</f>
        <v/>
      </c>
      <c r="D306" s="90" t="str">
        <f>IFERROR(INDEX('GASB 54'!$A$7:$D$1794,'GASB 54'!$Q300,COLUMNS($A$14:D306)),"")</f>
        <v/>
      </c>
      <c r="E306" s="42"/>
      <c r="F306" s="42"/>
      <c r="G306" s="42"/>
      <c r="H306" s="42"/>
      <c r="I306" s="152"/>
      <c r="J306" s="43"/>
      <c r="K306" s="145" t="str">
        <f t="shared" si="17"/>
        <v/>
      </c>
      <c r="L306" s="145" t="str">
        <f t="shared" si="18"/>
        <v/>
      </c>
      <c r="M306" s="145" t="str">
        <f t="shared" si="19"/>
        <v/>
      </c>
      <c r="P306" s="44" t="str">
        <f t="shared" si="16"/>
        <v/>
      </c>
      <c r="Q306" s="44">
        <f>COUNTIF($P$14:$P306,"x")</f>
        <v>1</v>
      </c>
    </row>
    <row r="307" spans="1:17" ht="28.5" customHeight="1" x14ac:dyDescent="0.25">
      <c r="A307" s="90" t="str">
        <f>IFERROR(INDEX('GASB 54'!$A$8:$D$1794,'GASB 54'!$Q301,COLUMNS($A$14:A307)),"")</f>
        <v/>
      </c>
      <c r="B307" s="90" t="str">
        <f>IFERROR(INDEX('GASB 54'!$A$7:$D$1794,'GASB 54'!$Q301,COLUMNS($A$14:B307)),"")</f>
        <v/>
      </c>
      <c r="C307" s="148" t="str">
        <f>IFERROR(INDEX('GASB 54'!$A$7:$D$1794,'GASB 54'!$Q301,COLUMNS($A$14:C307)),"")</f>
        <v/>
      </c>
      <c r="D307" s="90" t="str">
        <f>IFERROR(INDEX('GASB 54'!$A$7:$D$1794,'GASB 54'!$Q301,COLUMNS($A$14:D307)),"")</f>
        <v/>
      </c>
      <c r="E307" s="42"/>
      <c r="F307" s="42"/>
      <c r="G307" s="42"/>
      <c r="H307" s="42"/>
      <c r="I307" s="152"/>
      <c r="J307" s="43"/>
      <c r="K307" s="145" t="str">
        <f t="shared" si="17"/>
        <v/>
      </c>
      <c r="L307" s="145" t="str">
        <f t="shared" si="18"/>
        <v/>
      </c>
      <c r="M307" s="145" t="str">
        <f t="shared" si="19"/>
        <v/>
      </c>
      <c r="P307" s="44" t="str">
        <f t="shared" si="16"/>
        <v/>
      </c>
      <c r="Q307" s="44">
        <f>COUNTIF($P$14:$P307,"x")</f>
        <v>1</v>
      </c>
    </row>
    <row r="308" spans="1:17" ht="28.5" customHeight="1" x14ac:dyDescent="0.25">
      <c r="A308" s="90" t="str">
        <f>IFERROR(INDEX('GASB 54'!$A$8:$D$1794,'GASB 54'!$Q302,COLUMNS($A$14:A308)),"")</f>
        <v/>
      </c>
      <c r="B308" s="90" t="str">
        <f>IFERROR(INDEX('GASB 54'!$A$7:$D$1794,'GASB 54'!$Q302,COLUMNS($A$14:B308)),"")</f>
        <v/>
      </c>
      <c r="C308" s="148" t="str">
        <f>IFERROR(INDEX('GASB 54'!$A$7:$D$1794,'GASB 54'!$Q302,COLUMNS($A$14:C308)),"")</f>
        <v/>
      </c>
      <c r="D308" s="90" t="str">
        <f>IFERROR(INDEX('GASB 54'!$A$7:$D$1794,'GASB 54'!$Q302,COLUMNS($A$14:D308)),"")</f>
        <v/>
      </c>
      <c r="E308" s="42"/>
      <c r="F308" s="42"/>
      <c r="G308" s="42"/>
      <c r="H308" s="42"/>
      <c r="I308" s="152"/>
      <c r="J308" s="43"/>
      <c r="K308" s="145" t="str">
        <f t="shared" si="17"/>
        <v/>
      </c>
      <c r="L308" s="145" t="str">
        <f t="shared" si="18"/>
        <v/>
      </c>
      <c r="M308" s="145" t="str">
        <f t="shared" si="19"/>
        <v/>
      </c>
      <c r="P308" s="44" t="str">
        <f t="shared" si="16"/>
        <v/>
      </c>
      <c r="Q308" s="44">
        <f>COUNTIF($P$14:$P308,"x")</f>
        <v>1</v>
      </c>
    </row>
    <row r="309" spans="1:17" ht="28.5" customHeight="1" x14ac:dyDescent="0.25">
      <c r="A309" s="90" t="str">
        <f>IFERROR(INDEX('GASB 54'!$A$8:$D$1794,'GASB 54'!$Q303,COLUMNS($A$14:A309)),"")</f>
        <v/>
      </c>
      <c r="B309" s="90" t="str">
        <f>IFERROR(INDEX('GASB 54'!$A$7:$D$1794,'GASB 54'!$Q303,COLUMNS($A$14:B309)),"")</f>
        <v/>
      </c>
      <c r="C309" s="148" t="str">
        <f>IFERROR(INDEX('GASB 54'!$A$7:$D$1794,'GASB 54'!$Q303,COLUMNS($A$14:C309)),"")</f>
        <v/>
      </c>
      <c r="D309" s="90" t="str">
        <f>IFERROR(INDEX('GASB 54'!$A$7:$D$1794,'GASB 54'!$Q303,COLUMNS($A$14:D309)),"")</f>
        <v/>
      </c>
      <c r="E309" s="42"/>
      <c r="F309" s="42"/>
      <c r="G309" s="42"/>
      <c r="H309" s="42"/>
      <c r="I309" s="152"/>
      <c r="J309" s="43"/>
      <c r="K309" s="145" t="str">
        <f t="shared" si="17"/>
        <v/>
      </c>
      <c r="L309" s="145" t="str">
        <f t="shared" si="18"/>
        <v/>
      </c>
      <c r="M309" s="145" t="str">
        <f t="shared" si="19"/>
        <v/>
      </c>
      <c r="P309" s="44" t="str">
        <f t="shared" si="16"/>
        <v/>
      </c>
      <c r="Q309" s="44">
        <f>COUNTIF($P$14:$P309,"x")</f>
        <v>1</v>
      </c>
    </row>
    <row r="310" spans="1:17" ht="28.5" customHeight="1" x14ac:dyDescent="0.25">
      <c r="A310" s="90" t="str">
        <f>IFERROR(INDEX('GASB 54'!$A$8:$D$1794,'GASB 54'!$Q304,COLUMNS($A$14:A310)),"")</f>
        <v/>
      </c>
      <c r="B310" s="90" t="str">
        <f>IFERROR(INDEX('GASB 54'!$A$7:$D$1794,'GASB 54'!$Q304,COLUMNS($A$14:B310)),"")</f>
        <v/>
      </c>
      <c r="C310" s="148" t="str">
        <f>IFERROR(INDEX('GASB 54'!$A$7:$D$1794,'GASB 54'!$Q304,COLUMNS($A$14:C310)),"")</f>
        <v/>
      </c>
      <c r="D310" s="90" t="str">
        <f>IFERROR(INDEX('GASB 54'!$A$7:$D$1794,'GASB 54'!$Q304,COLUMNS($A$14:D310)),"")</f>
        <v/>
      </c>
      <c r="E310" s="42"/>
      <c r="F310" s="42"/>
      <c r="G310" s="42"/>
      <c r="H310" s="42"/>
      <c r="I310" s="152"/>
      <c r="J310" s="43"/>
      <c r="K310" s="145" t="str">
        <f t="shared" si="17"/>
        <v/>
      </c>
      <c r="L310" s="145" t="str">
        <f t="shared" si="18"/>
        <v/>
      </c>
      <c r="M310" s="145" t="str">
        <f t="shared" si="19"/>
        <v/>
      </c>
      <c r="P310" s="44" t="str">
        <f t="shared" si="16"/>
        <v/>
      </c>
      <c r="Q310" s="44">
        <f>COUNTIF($P$14:$P310,"x")</f>
        <v>1</v>
      </c>
    </row>
    <row r="311" spans="1:17" ht="28.5" customHeight="1" x14ac:dyDescent="0.25">
      <c r="A311" s="90" t="str">
        <f>IFERROR(INDEX('GASB 54'!$A$8:$D$1794,'GASB 54'!$Q305,COLUMNS($A$14:A311)),"")</f>
        <v/>
      </c>
      <c r="B311" s="90" t="str">
        <f>IFERROR(INDEX('GASB 54'!$A$7:$D$1794,'GASB 54'!$Q305,COLUMNS($A$14:B311)),"")</f>
        <v/>
      </c>
      <c r="C311" s="148" t="str">
        <f>IFERROR(INDEX('GASB 54'!$A$7:$D$1794,'GASB 54'!$Q305,COLUMNS($A$14:C311)),"")</f>
        <v/>
      </c>
      <c r="D311" s="90" t="str">
        <f>IFERROR(INDEX('GASB 54'!$A$7:$D$1794,'GASB 54'!$Q305,COLUMNS($A$14:D311)),"")</f>
        <v/>
      </c>
      <c r="E311" s="42"/>
      <c r="F311" s="42"/>
      <c r="G311" s="42"/>
      <c r="H311" s="42"/>
      <c r="I311" s="152"/>
      <c r="J311" s="43"/>
      <c r="K311" s="145" t="str">
        <f t="shared" si="17"/>
        <v/>
      </c>
      <c r="L311" s="145" t="str">
        <f t="shared" si="18"/>
        <v/>
      </c>
      <c r="M311" s="145" t="str">
        <f t="shared" si="19"/>
        <v/>
      </c>
      <c r="P311" s="44" t="str">
        <f t="shared" si="16"/>
        <v/>
      </c>
      <c r="Q311" s="44">
        <f>COUNTIF($P$14:$P311,"x")</f>
        <v>1</v>
      </c>
    </row>
    <row r="312" spans="1:17" ht="28.5" customHeight="1" x14ac:dyDescent="0.25">
      <c r="A312" s="90" t="str">
        <f>IFERROR(INDEX('GASB 54'!$A$8:$D$1794,'GASB 54'!$Q306,COLUMNS($A$14:A312)),"")</f>
        <v/>
      </c>
      <c r="B312" s="90" t="str">
        <f>IFERROR(INDEX('GASB 54'!$A$7:$D$1794,'GASB 54'!$Q306,COLUMNS($A$14:B312)),"")</f>
        <v/>
      </c>
      <c r="C312" s="148" t="str">
        <f>IFERROR(INDEX('GASB 54'!$A$7:$D$1794,'GASB 54'!$Q306,COLUMNS($A$14:C312)),"")</f>
        <v/>
      </c>
      <c r="D312" s="90" t="str">
        <f>IFERROR(INDEX('GASB 54'!$A$7:$D$1794,'GASB 54'!$Q306,COLUMNS($A$14:D312)),"")</f>
        <v/>
      </c>
      <c r="E312" s="42"/>
      <c r="F312" s="42"/>
      <c r="G312" s="42"/>
      <c r="H312" s="42"/>
      <c r="I312" s="152"/>
      <c r="J312" s="43"/>
      <c r="K312" s="145" t="str">
        <f t="shared" si="17"/>
        <v/>
      </c>
      <c r="L312" s="145" t="str">
        <f t="shared" si="18"/>
        <v/>
      </c>
      <c r="M312" s="145" t="str">
        <f t="shared" si="19"/>
        <v/>
      </c>
      <c r="P312" s="44" t="str">
        <f t="shared" si="16"/>
        <v/>
      </c>
      <c r="Q312" s="44">
        <f>COUNTIF($P$14:$P312,"x")</f>
        <v>1</v>
      </c>
    </row>
    <row r="313" spans="1:17" ht="28.5" customHeight="1" x14ac:dyDescent="0.25">
      <c r="A313" s="90" t="str">
        <f>IFERROR(INDEX('GASB 54'!$A$8:$D$1794,'GASB 54'!$Q307,COLUMNS($A$14:A313)),"")</f>
        <v/>
      </c>
      <c r="B313" s="90" t="str">
        <f>IFERROR(INDEX('GASB 54'!$A$7:$D$1794,'GASB 54'!$Q307,COLUMNS($A$14:B313)),"")</f>
        <v/>
      </c>
      <c r="C313" s="148" t="str">
        <f>IFERROR(INDEX('GASB 54'!$A$7:$D$1794,'GASB 54'!$Q307,COLUMNS($A$14:C313)),"")</f>
        <v/>
      </c>
      <c r="D313" s="90" t="str">
        <f>IFERROR(INDEX('GASB 54'!$A$7:$D$1794,'GASB 54'!$Q307,COLUMNS($A$14:D313)),"")</f>
        <v/>
      </c>
      <c r="E313" s="42"/>
      <c r="F313" s="42"/>
      <c r="G313" s="42"/>
      <c r="H313" s="42"/>
      <c r="I313" s="152"/>
      <c r="J313" s="43"/>
      <c r="K313" s="145" t="str">
        <f t="shared" si="17"/>
        <v/>
      </c>
      <c r="L313" s="145" t="str">
        <f t="shared" si="18"/>
        <v/>
      </c>
      <c r="M313" s="145" t="str">
        <f t="shared" si="19"/>
        <v/>
      </c>
      <c r="P313" s="44" t="str">
        <f t="shared" si="16"/>
        <v/>
      </c>
      <c r="Q313" s="44">
        <f>COUNTIF($P$14:$P313,"x")</f>
        <v>1</v>
      </c>
    </row>
    <row r="314" spans="1:17" ht="28.5" customHeight="1" x14ac:dyDescent="0.25">
      <c r="A314" s="90" t="str">
        <f>IFERROR(INDEX('GASB 54'!$A$8:$D$1794,'GASB 54'!$Q308,COLUMNS($A$14:A314)),"")</f>
        <v/>
      </c>
      <c r="B314" s="90" t="str">
        <f>IFERROR(INDEX('GASB 54'!$A$7:$D$1794,'GASB 54'!$Q308,COLUMNS($A$14:B314)),"")</f>
        <v/>
      </c>
      <c r="C314" s="148" t="str">
        <f>IFERROR(INDEX('GASB 54'!$A$7:$D$1794,'GASB 54'!$Q308,COLUMNS($A$14:C314)),"")</f>
        <v/>
      </c>
      <c r="D314" s="90" t="str">
        <f>IFERROR(INDEX('GASB 54'!$A$7:$D$1794,'GASB 54'!$Q308,COLUMNS($A$14:D314)),"")</f>
        <v/>
      </c>
      <c r="E314" s="42"/>
      <c r="F314" s="42"/>
      <c r="G314" s="42"/>
      <c r="H314" s="42"/>
      <c r="I314" s="152"/>
      <c r="J314" s="43"/>
      <c r="K314" s="145" t="str">
        <f t="shared" si="17"/>
        <v/>
      </c>
      <c r="L314" s="145" t="str">
        <f t="shared" si="18"/>
        <v/>
      </c>
      <c r="M314" s="145" t="str">
        <f t="shared" si="19"/>
        <v/>
      </c>
      <c r="P314" s="44" t="str">
        <f t="shared" si="16"/>
        <v/>
      </c>
      <c r="Q314" s="44">
        <f>COUNTIF($P$14:$P314,"x")</f>
        <v>1</v>
      </c>
    </row>
    <row r="315" spans="1:17" ht="28.5" customHeight="1" x14ac:dyDescent="0.25">
      <c r="A315" s="90" t="str">
        <f>IFERROR(INDEX('GASB 54'!$A$8:$D$1794,'GASB 54'!$Q309,COLUMNS($A$14:A315)),"")</f>
        <v/>
      </c>
      <c r="B315" s="90" t="str">
        <f>IFERROR(INDEX('GASB 54'!$A$7:$D$1794,'GASB 54'!$Q309,COLUMNS($A$14:B315)),"")</f>
        <v/>
      </c>
      <c r="C315" s="148" t="str">
        <f>IFERROR(INDEX('GASB 54'!$A$7:$D$1794,'GASB 54'!$Q309,COLUMNS($A$14:C315)),"")</f>
        <v/>
      </c>
      <c r="D315" s="90" t="str">
        <f>IFERROR(INDEX('GASB 54'!$A$7:$D$1794,'GASB 54'!$Q309,COLUMNS($A$14:D315)),"")</f>
        <v/>
      </c>
      <c r="E315" s="42"/>
      <c r="F315" s="42"/>
      <c r="G315" s="42"/>
      <c r="H315" s="42"/>
      <c r="I315" s="152"/>
      <c r="J315" s="43"/>
      <c r="K315" s="145" t="str">
        <f t="shared" si="17"/>
        <v/>
      </c>
      <c r="L315" s="145" t="str">
        <f t="shared" si="18"/>
        <v/>
      </c>
      <c r="M315" s="145" t="str">
        <f t="shared" si="19"/>
        <v/>
      </c>
      <c r="P315" s="44" t="str">
        <f t="shared" si="16"/>
        <v/>
      </c>
      <c r="Q315" s="44">
        <f>COUNTIF($P$14:$P315,"x")</f>
        <v>1</v>
      </c>
    </row>
    <row r="316" spans="1:17" ht="28.5" customHeight="1" x14ac:dyDescent="0.25">
      <c r="A316" s="90" t="str">
        <f>IFERROR(INDEX('GASB 54'!$A$8:$D$1794,'GASB 54'!$Q310,COLUMNS($A$14:A316)),"")</f>
        <v/>
      </c>
      <c r="B316" s="90" t="str">
        <f>IFERROR(INDEX('GASB 54'!$A$7:$D$1794,'GASB 54'!$Q310,COLUMNS($A$14:B316)),"")</f>
        <v/>
      </c>
      <c r="C316" s="148" t="str">
        <f>IFERROR(INDEX('GASB 54'!$A$7:$D$1794,'GASB 54'!$Q310,COLUMNS($A$14:C316)),"")</f>
        <v/>
      </c>
      <c r="D316" s="90" t="str">
        <f>IFERROR(INDEX('GASB 54'!$A$7:$D$1794,'GASB 54'!$Q310,COLUMNS($A$14:D316)),"")</f>
        <v/>
      </c>
      <c r="E316" s="42"/>
      <c r="F316" s="42"/>
      <c r="G316" s="42"/>
      <c r="H316" s="42"/>
      <c r="I316" s="152"/>
      <c r="J316" s="43"/>
      <c r="K316" s="145" t="str">
        <f t="shared" si="17"/>
        <v/>
      </c>
      <c r="L316" s="145" t="str">
        <f t="shared" si="18"/>
        <v/>
      </c>
      <c r="M316" s="145" t="str">
        <f t="shared" si="19"/>
        <v/>
      </c>
      <c r="P316" s="44" t="str">
        <f t="shared" si="16"/>
        <v/>
      </c>
      <c r="Q316" s="44">
        <f>COUNTIF($P$14:$P316,"x")</f>
        <v>1</v>
      </c>
    </row>
    <row r="317" spans="1:17" ht="28.5" customHeight="1" x14ac:dyDescent="0.25">
      <c r="A317" s="90" t="str">
        <f>IFERROR(INDEX('GASB 54'!$A$8:$D$1794,'GASB 54'!$Q311,COLUMNS($A$14:A317)),"")</f>
        <v/>
      </c>
      <c r="B317" s="90" t="str">
        <f>IFERROR(INDEX('GASB 54'!$A$7:$D$1794,'GASB 54'!$Q311,COLUMNS($A$14:B317)),"")</f>
        <v/>
      </c>
      <c r="C317" s="148" t="str">
        <f>IFERROR(INDEX('GASB 54'!$A$7:$D$1794,'GASB 54'!$Q311,COLUMNS($A$14:C317)),"")</f>
        <v/>
      </c>
      <c r="D317" s="90" t="str">
        <f>IFERROR(INDEX('GASB 54'!$A$7:$D$1794,'GASB 54'!$Q311,COLUMNS($A$14:D317)),"")</f>
        <v/>
      </c>
      <c r="E317" s="42"/>
      <c r="F317" s="42"/>
      <c r="G317" s="42"/>
      <c r="H317" s="42"/>
      <c r="I317" s="152"/>
      <c r="J317" s="43"/>
      <c r="K317" s="145" t="str">
        <f t="shared" si="17"/>
        <v/>
      </c>
      <c r="L317" s="145" t="str">
        <f t="shared" si="18"/>
        <v/>
      </c>
      <c r="M317" s="145" t="str">
        <f t="shared" si="19"/>
        <v/>
      </c>
      <c r="P317" s="44" t="str">
        <f t="shared" si="16"/>
        <v/>
      </c>
      <c r="Q317" s="44">
        <f>COUNTIF($P$14:$P317,"x")</f>
        <v>1</v>
      </c>
    </row>
    <row r="318" spans="1:17" ht="28.5" customHeight="1" x14ac:dyDescent="0.25">
      <c r="A318" s="90" t="str">
        <f>IFERROR(INDEX('GASB 54'!$A$8:$D$1794,'GASB 54'!$Q312,COLUMNS($A$14:A318)),"")</f>
        <v/>
      </c>
      <c r="B318" s="90" t="str">
        <f>IFERROR(INDEX('GASB 54'!$A$7:$D$1794,'GASB 54'!$Q312,COLUMNS($A$14:B318)),"")</f>
        <v/>
      </c>
      <c r="C318" s="148" t="str">
        <f>IFERROR(INDEX('GASB 54'!$A$7:$D$1794,'GASB 54'!$Q312,COLUMNS($A$14:C318)),"")</f>
        <v/>
      </c>
      <c r="D318" s="90" t="str">
        <f>IFERROR(INDEX('GASB 54'!$A$7:$D$1794,'GASB 54'!$Q312,COLUMNS($A$14:D318)),"")</f>
        <v/>
      </c>
      <c r="E318" s="42"/>
      <c r="F318" s="42"/>
      <c r="G318" s="42"/>
      <c r="H318" s="42"/>
      <c r="I318" s="152"/>
      <c r="J318" s="43"/>
      <c r="K318" s="145" t="str">
        <f t="shared" si="17"/>
        <v/>
      </c>
      <c r="L318" s="145" t="str">
        <f t="shared" si="18"/>
        <v/>
      </c>
      <c r="M318" s="145" t="str">
        <f t="shared" si="19"/>
        <v/>
      </c>
      <c r="P318" s="44" t="str">
        <f t="shared" si="16"/>
        <v/>
      </c>
      <c r="Q318" s="44">
        <f>COUNTIF($P$14:$P318,"x")</f>
        <v>1</v>
      </c>
    </row>
    <row r="319" spans="1:17" ht="28.5" customHeight="1" x14ac:dyDescent="0.25">
      <c r="A319" s="90" t="str">
        <f>IFERROR(INDEX('GASB 54'!$A$8:$D$1794,'GASB 54'!$Q313,COLUMNS($A$14:A319)),"")</f>
        <v/>
      </c>
      <c r="B319" s="90" t="str">
        <f>IFERROR(INDEX('GASB 54'!$A$7:$D$1794,'GASB 54'!$Q313,COLUMNS($A$14:B319)),"")</f>
        <v/>
      </c>
      <c r="C319" s="148" t="str">
        <f>IFERROR(INDEX('GASB 54'!$A$7:$D$1794,'GASB 54'!$Q313,COLUMNS($A$14:C319)),"")</f>
        <v/>
      </c>
      <c r="D319" s="90" t="str">
        <f>IFERROR(INDEX('GASB 54'!$A$7:$D$1794,'GASB 54'!$Q313,COLUMNS($A$14:D319)),"")</f>
        <v/>
      </c>
      <c r="E319" s="42"/>
      <c r="F319" s="42"/>
      <c r="G319" s="42"/>
      <c r="H319" s="42"/>
      <c r="I319" s="152"/>
      <c r="J319" s="43"/>
      <c r="K319" s="145" t="str">
        <f t="shared" si="17"/>
        <v/>
      </c>
      <c r="L319" s="145" t="str">
        <f t="shared" si="18"/>
        <v/>
      </c>
      <c r="M319" s="145" t="str">
        <f t="shared" si="19"/>
        <v/>
      </c>
      <c r="P319" s="44" t="str">
        <f t="shared" si="16"/>
        <v/>
      </c>
      <c r="Q319" s="44">
        <f>COUNTIF($P$14:$P319,"x")</f>
        <v>1</v>
      </c>
    </row>
    <row r="320" spans="1:17" ht="28.5" customHeight="1" x14ac:dyDescent="0.25">
      <c r="A320" s="90" t="str">
        <f>IFERROR(INDEX('GASB 54'!$A$8:$D$1794,'GASB 54'!$Q314,COLUMNS($A$14:A320)),"")</f>
        <v/>
      </c>
      <c r="B320" s="90" t="str">
        <f>IFERROR(INDEX('GASB 54'!$A$7:$D$1794,'GASB 54'!$Q314,COLUMNS($A$14:B320)),"")</f>
        <v/>
      </c>
      <c r="C320" s="148" t="str">
        <f>IFERROR(INDEX('GASB 54'!$A$7:$D$1794,'GASB 54'!$Q314,COLUMNS($A$14:C320)),"")</f>
        <v/>
      </c>
      <c r="D320" s="90" t="str">
        <f>IFERROR(INDEX('GASB 54'!$A$7:$D$1794,'GASB 54'!$Q314,COLUMNS($A$14:D320)),"")</f>
        <v/>
      </c>
      <c r="E320" s="42"/>
      <c r="F320" s="42"/>
      <c r="G320" s="42"/>
      <c r="H320" s="42"/>
      <c r="I320" s="152"/>
      <c r="J320" s="43"/>
      <c r="K320" s="145" t="str">
        <f t="shared" si="17"/>
        <v/>
      </c>
      <c r="L320" s="145" t="str">
        <f t="shared" si="18"/>
        <v/>
      </c>
      <c r="M320" s="145" t="str">
        <f t="shared" si="19"/>
        <v/>
      </c>
      <c r="P320" s="44" t="str">
        <f t="shared" si="16"/>
        <v/>
      </c>
      <c r="Q320" s="44">
        <f>COUNTIF($P$14:$P320,"x")</f>
        <v>1</v>
      </c>
    </row>
    <row r="321" spans="1:17" ht="28.5" customHeight="1" x14ac:dyDescent="0.25">
      <c r="A321" s="90" t="str">
        <f>IFERROR(INDEX('GASB 54'!$A$8:$D$1794,'GASB 54'!$Q315,COLUMNS($A$14:A321)),"")</f>
        <v/>
      </c>
      <c r="B321" s="90" t="str">
        <f>IFERROR(INDEX('GASB 54'!$A$7:$D$1794,'GASB 54'!$Q315,COLUMNS($A$14:B321)),"")</f>
        <v/>
      </c>
      <c r="C321" s="148" t="str">
        <f>IFERROR(INDEX('GASB 54'!$A$7:$D$1794,'GASB 54'!$Q315,COLUMNS($A$14:C321)),"")</f>
        <v/>
      </c>
      <c r="D321" s="90" t="str">
        <f>IFERROR(INDEX('GASB 54'!$A$7:$D$1794,'GASB 54'!$Q315,COLUMNS($A$14:D321)),"")</f>
        <v/>
      </c>
      <c r="E321" s="42"/>
      <c r="F321" s="42"/>
      <c r="G321" s="42"/>
      <c r="H321" s="42"/>
      <c r="I321" s="152"/>
      <c r="J321" s="43"/>
      <c r="K321" s="145" t="str">
        <f t="shared" si="17"/>
        <v/>
      </c>
      <c r="L321" s="145" t="str">
        <f t="shared" si="18"/>
        <v/>
      </c>
      <c r="M321" s="145" t="str">
        <f t="shared" si="19"/>
        <v/>
      </c>
      <c r="P321" s="44" t="str">
        <f t="shared" si="16"/>
        <v/>
      </c>
      <c r="Q321" s="44">
        <f>COUNTIF($P$14:$P321,"x")</f>
        <v>1</v>
      </c>
    </row>
    <row r="322" spans="1:17" ht="28.5" customHeight="1" x14ac:dyDescent="0.25">
      <c r="A322" s="90" t="str">
        <f>IFERROR(INDEX('GASB 54'!$A$8:$D$1794,'GASB 54'!$Q316,COLUMNS($A$14:A322)),"")</f>
        <v/>
      </c>
      <c r="B322" s="90" t="str">
        <f>IFERROR(INDEX('GASB 54'!$A$7:$D$1794,'GASB 54'!$Q316,COLUMNS($A$14:B322)),"")</f>
        <v/>
      </c>
      <c r="C322" s="148" t="str">
        <f>IFERROR(INDEX('GASB 54'!$A$7:$D$1794,'GASB 54'!$Q316,COLUMNS($A$14:C322)),"")</f>
        <v/>
      </c>
      <c r="D322" s="90" t="str">
        <f>IFERROR(INDEX('GASB 54'!$A$7:$D$1794,'GASB 54'!$Q316,COLUMNS($A$14:D322)),"")</f>
        <v/>
      </c>
      <c r="E322" s="42"/>
      <c r="F322" s="42"/>
      <c r="G322" s="42"/>
      <c r="H322" s="42"/>
      <c r="I322" s="152"/>
      <c r="J322" s="43"/>
      <c r="K322" s="145" t="str">
        <f t="shared" si="17"/>
        <v/>
      </c>
      <c r="L322" s="145" t="str">
        <f t="shared" si="18"/>
        <v/>
      </c>
      <c r="M322" s="145" t="str">
        <f t="shared" si="19"/>
        <v/>
      </c>
      <c r="P322" s="44" t="str">
        <f t="shared" si="16"/>
        <v/>
      </c>
      <c r="Q322" s="44">
        <f>COUNTIF($P$14:$P322,"x")</f>
        <v>1</v>
      </c>
    </row>
    <row r="323" spans="1:17" ht="28.5" customHeight="1" x14ac:dyDescent="0.25">
      <c r="A323" s="90" t="str">
        <f>IFERROR(INDEX('GASB 54'!$A$8:$D$1794,'GASB 54'!$Q317,COLUMNS($A$14:A323)),"")</f>
        <v/>
      </c>
      <c r="B323" s="90" t="str">
        <f>IFERROR(INDEX('GASB 54'!$A$7:$D$1794,'GASB 54'!$Q317,COLUMNS($A$14:B323)),"")</f>
        <v/>
      </c>
      <c r="C323" s="148" t="str">
        <f>IFERROR(INDEX('GASB 54'!$A$7:$D$1794,'GASB 54'!$Q317,COLUMNS($A$14:C323)),"")</f>
        <v/>
      </c>
      <c r="D323" s="90" t="str">
        <f>IFERROR(INDEX('GASB 54'!$A$7:$D$1794,'GASB 54'!$Q317,COLUMNS($A$14:D323)),"")</f>
        <v/>
      </c>
      <c r="E323" s="42"/>
      <c r="F323" s="42"/>
      <c r="G323" s="42"/>
      <c r="H323" s="42"/>
      <c r="I323" s="152"/>
      <c r="J323" s="43"/>
      <c r="K323" s="145" t="str">
        <f t="shared" si="17"/>
        <v/>
      </c>
      <c r="L323" s="145" t="str">
        <f t="shared" si="18"/>
        <v/>
      </c>
      <c r="M323" s="145" t="str">
        <f t="shared" si="19"/>
        <v/>
      </c>
      <c r="P323" s="44" t="str">
        <f t="shared" si="16"/>
        <v/>
      </c>
      <c r="Q323" s="44">
        <f>COUNTIF($P$14:$P323,"x")</f>
        <v>1</v>
      </c>
    </row>
    <row r="324" spans="1:17" ht="28.5" customHeight="1" x14ac:dyDescent="0.25">
      <c r="A324" s="90" t="str">
        <f>IFERROR(INDEX('GASB 54'!$A$8:$D$1794,'GASB 54'!$Q318,COLUMNS($A$14:A324)),"")</f>
        <v/>
      </c>
      <c r="B324" s="90" t="str">
        <f>IFERROR(INDEX('GASB 54'!$A$7:$D$1794,'GASB 54'!$Q318,COLUMNS($A$14:B324)),"")</f>
        <v/>
      </c>
      <c r="C324" s="148" t="str">
        <f>IFERROR(INDEX('GASB 54'!$A$7:$D$1794,'GASB 54'!$Q318,COLUMNS($A$14:C324)),"")</f>
        <v/>
      </c>
      <c r="D324" s="90" t="str">
        <f>IFERROR(INDEX('GASB 54'!$A$7:$D$1794,'GASB 54'!$Q318,COLUMNS($A$14:D324)),"")</f>
        <v/>
      </c>
      <c r="E324" s="42"/>
      <c r="F324" s="42"/>
      <c r="G324" s="42"/>
      <c r="H324" s="42"/>
      <c r="I324" s="152"/>
      <c r="J324" s="43"/>
      <c r="K324" s="145" t="str">
        <f t="shared" si="17"/>
        <v/>
      </c>
      <c r="L324" s="145" t="str">
        <f t="shared" si="18"/>
        <v/>
      </c>
      <c r="M324" s="145" t="str">
        <f t="shared" si="19"/>
        <v/>
      </c>
      <c r="P324" s="44" t="str">
        <f t="shared" si="16"/>
        <v/>
      </c>
      <c r="Q324" s="44">
        <f>COUNTIF($P$14:$P324,"x")</f>
        <v>1</v>
      </c>
    </row>
    <row r="325" spans="1:17" ht="28.5" customHeight="1" x14ac:dyDescent="0.25">
      <c r="A325" s="90" t="str">
        <f>IFERROR(INDEX('GASB 54'!$A$8:$D$1794,'GASB 54'!$Q319,COLUMNS($A$14:A325)),"")</f>
        <v/>
      </c>
      <c r="B325" s="90" t="str">
        <f>IFERROR(INDEX('GASB 54'!$A$7:$D$1794,'GASB 54'!$Q319,COLUMNS($A$14:B325)),"")</f>
        <v/>
      </c>
      <c r="C325" s="148" t="str">
        <f>IFERROR(INDEX('GASB 54'!$A$7:$D$1794,'GASB 54'!$Q319,COLUMNS($A$14:C325)),"")</f>
        <v/>
      </c>
      <c r="D325" s="90" t="str">
        <f>IFERROR(INDEX('GASB 54'!$A$7:$D$1794,'GASB 54'!$Q319,COLUMNS($A$14:D325)),"")</f>
        <v/>
      </c>
      <c r="E325" s="42"/>
      <c r="F325" s="42"/>
      <c r="G325" s="42"/>
      <c r="H325" s="42"/>
      <c r="I325" s="152"/>
      <c r="J325" s="43"/>
      <c r="K325" s="145" t="str">
        <f t="shared" si="17"/>
        <v/>
      </c>
      <c r="L325" s="145" t="str">
        <f t="shared" si="18"/>
        <v/>
      </c>
      <c r="M325" s="145" t="str">
        <f t="shared" si="19"/>
        <v/>
      </c>
      <c r="P325" s="44" t="str">
        <f t="shared" si="16"/>
        <v/>
      </c>
      <c r="Q325" s="44">
        <f>COUNTIF($P$14:$P325,"x")</f>
        <v>1</v>
      </c>
    </row>
    <row r="326" spans="1:17" ht="28.5" customHeight="1" x14ac:dyDescent="0.25">
      <c r="A326" s="90" t="str">
        <f>IFERROR(INDEX('GASB 54'!$A$8:$D$1794,'GASB 54'!$Q320,COLUMNS($A$14:A326)),"")</f>
        <v/>
      </c>
      <c r="B326" s="90" t="str">
        <f>IFERROR(INDEX('GASB 54'!$A$7:$D$1794,'GASB 54'!$Q320,COLUMNS($A$14:B326)),"")</f>
        <v/>
      </c>
      <c r="C326" s="148" t="str">
        <f>IFERROR(INDEX('GASB 54'!$A$7:$D$1794,'GASB 54'!$Q320,COLUMNS($A$14:C326)),"")</f>
        <v/>
      </c>
      <c r="D326" s="90" t="str">
        <f>IFERROR(INDEX('GASB 54'!$A$7:$D$1794,'GASB 54'!$Q320,COLUMNS($A$14:D326)),"")</f>
        <v/>
      </c>
      <c r="E326" s="42"/>
      <c r="F326" s="42"/>
      <c r="G326" s="42"/>
      <c r="H326" s="42"/>
      <c r="I326" s="152"/>
      <c r="J326" s="43"/>
      <c r="K326" s="145" t="str">
        <f t="shared" si="17"/>
        <v/>
      </c>
      <c r="L326" s="145" t="str">
        <f t="shared" si="18"/>
        <v/>
      </c>
      <c r="M326" s="145" t="str">
        <f t="shared" si="19"/>
        <v/>
      </c>
      <c r="P326" s="44" t="str">
        <f t="shared" si="16"/>
        <v/>
      </c>
      <c r="Q326" s="44">
        <f>COUNTIF($P$14:$P326,"x")</f>
        <v>1</v>
      </c>
    </row>
    <row r="327" spans="1:17" ht="28.5" customHeight="1" x14ac:dyDescent="0.25">
      <c r="A327" s="90" t="str">
        <f>IFERROR(INDEX('GASB 54'!$A$8:$D$1794,'GASB 54'!$Q321,COLUMNS($A$14:A327)),"")</f>
        <v/>
      </c>
      <c r="B327" s="90" t="str">
        <f>IFERROR(INDEX('GASB 54'!$A$7:$D$1794,'GASB 54'!$Q321,COLUMNS($A$14:B327)),"")</f>
        <v/>
      </c>
      <c r="C327" s="148" t="str">
        <f>IFERROR(INDEX('GASB 54'!$A$7:$D$1794,'GASB 54'!$Q321,COLUMNS($A$14:C327)),"")</f>
        <v/>
      </c>
      <c r="D327" s="90" t="str">
        <f>IFERROR(INDEX('GASB 54'!$A$7:$D$1794,'GASB 54'!$Q321,COLUMNS($A$14:D327)),"")</f>
        <v/>
      </c>
      <c r="E327" s="42"/>
      <c r="F327" s="42"/>
      <c r="G327" s="42"/>
      <c r="H327" s="42"/>
      <c r="I327" s="152"/>
      <c r="J327" s="43"/>
      <c r="K327" s="145" t="str">
        <f t="shared" si="17"/>
        <v/>
      </c>
      <c r="L327" s="145" t="str">
        <f t="shared" si="18"/>
        <v/>
      </c>
      <c r="M327" s="145" t="str">
        <f t="shared" si="19"/>
        <v/>
      </c>
      <c r="P327" s="44" t="str">
        <f t="shared" si="16"/>
        <v/>
      </c>
      <c r="Q327" s="44">
        <f>COUNTIF($P$14:$P327,"x")</f>
        <v>1</v>
      </c>
    </row>
    <row r="328" spans="1:17" ht="28.5" customHeight="1" x14ac:dyDescent="0.25">
      <c r="A328" s="90" t="str">
        <f>IFERROR(INDEX('GASB 54'!$A$8:$D$1794,'GASB 54'!$Q322,COLUMNS($A$14:A328)),"")</f>
        <v/>
      </c>
      <c r="B328" s="90" t="str">
        <f>IFERROR(INDEX('GASB 54'!$A$7:$D$1794,'GASB 54'!$Q322,COLUMNS($A$14:B328)),"")</f>
        <v/>
      </c>
      <c r="C328" s="148" t="str">
        <f>IFERROR(INDEX('GASB 54'!$A$7:$D$1794,'GASB 54'!$Q322,COLUMNS($A$14:C328)),"")</f>
        <v/>
      </c>
      <c r="D328" s="90" t="str">
        <f>IFERROR(INDEX('GASB 54'!$A$7:$D$1794,'GASB 54'!$Q322,COLUMNS($A$14:D328)),"")</f>
        <v/>
      </c>
      <c r="E328" s="42"/>
      <c r="F328" s="42"/>
      <c r="G328" s="42"/>
      <c r="H328" s="42"/>
      <c r="I328" s="152"/>
      <c r="J328" s="43"/>
      <c r="K328" s="145" t="str">
        <f t="shared" si="17"/>
        <v/>
      </c>
      <c r="L328" s="145" t="str">
        <f t="shared" si="18"/>
        <v/>
      </c>
      <c r="M328" s="145" t="str">
        <f t="shared" si="19"/>
        <v/>
      </c>
      <c r="P328" s="44" t="str">
        <f t="shared" si="16"/>
        <v/>
      </c>
      <c r="Q328" s="44">
        <f>COUNTIF($P$14:$P328,"x")</f>
        <v>1</v>
      </c>
    </row>
    <row r="329" spans="1:17" ht="28.5" customHeight="1" x14ac:dyDescent="0.25">
      <c r="A329" s="90" t="str">
        <f>IFERROR(INDEX('GASB 54'!$A$8:$D$1794,'GASB 54'!$Q323,COLUMNS($A$14:A329)),"")</f>
        <v/>
      </c>
      <c r="B329" s="90" t="str">
        <f>IFERROR(INDEX('GASB 54'!$A$7:$D$1794,'GASB 54'!$Q323,COLUMNS($A$14:B329)),"")</f>
        <v/>
      </c>
      <c r="C329" s="148" t="str">
        <f>IFERROR(INDEX('GASB 54'!$A$7:$D$1794,'GASB 54'!$Q323,COLUMNS($A$14:C329)),"")</f>
        <v/>
      </c>
      <c r="D329" s="90" t="str">
        <f>IFERROR(INDEX('GASB 54'!$A$7:$D$1794,'GASB 54'!$Q323,COLUMNS($A$14:D329)),"")</f>
        <v/>
      </c>
      <c r="E329" s="42"/>
      <c r="F329" s="42"/>
      <c r="G329" s="42"/>
      <c r="H329" s="42"/>
      <c r="I329" s="152"/>
      <c r="J329" s="43"/>
      <c r="K329" s="145" t="str">
        <f t="shared" si="17"/>
        <v/>
      </c>
      <c r="L329" s="145" t="str">
        <f t="shared" si="18"/>
        <v/>
      </c>
      <c r="M329" s="145" t="str">
        <f t="shared" si="19"/>
        <v/>
      </c>
      <c r="P329" s="44" t="str">
        <f t="shared" si="16"/>
        <v/>
      </c>
      <c r="Q329" s="44">
        <f>COUNTIF($P$14:$P329,"x")</f>
        <v>1</v>
      </c>
    </row>
    <row r="330" spans="1:17" ht="28.5" customHeight="1" x14ac:dyDescent="0.25">
      <c r="A330" s="90" t="str">
        <f>IFERROR(INDEX('GASB 54'!$A$8:$D$1794,'GASB 54'!$Q324,COLUMNS($A$14:A330)),"")</f>
        <v/>
      </c>
      <c r="B330" s="90" t="str">
        <f>IFERROR(INDEX('GASB 54'!$A$7:$D$1794,'GASB 54'!$Q324,COLUMNS($A$14:B330)),"")</f>
        <v/>
      </c>
      <c r="C330" s="148" t="str">
        <f>IFERROR(INDEX('GASB 54'!$A$7:$D$1794,'GASB 54'!$Q324,COLUMNS($A$14:C330)),"")</f>
        <v/>
      </c>
      <c r="D330" s="90" t="str">
        <f>IFERROR(INDEX('GASB 54'!$A$7:$D$1794,'GASB 54'!$Q324,COLUMNS($A$14:D330)),"")</f>
        <v/>
      </c>
      <c r="E330" s="42"/>
      <c r="F330" s="42"/>
      <c r="G330" s="42"/>
      <c r="H330" s="42"/>
      <c r="I330" s="152"/>
      <c r="J330" s="43"/>
      <c r="K330" s="145" t="str">
        <f t="shared" si="17"/>
        <v/>
      </c>
      <c r="L330" s="145" t="str">
        <f t="shared" si="18"/>
        <v/>
      </c>
      <c r="M330" s="145" t="str">
        <f t="shared" si="19"/>
        <v/>
      </c>
      <c r="P330" s="44" t="str">
        <f t="shared" si="16"/>
        <v/>
      </c>
      <c r="Q330" s="44">
        <f>COUNTIF($P$14:$P330,"x")</f>
        <v>1</v>
      </c>
    </row>
    <row r="331" spans="1:17" ht="28.5" customHeight="1" x14ac:dyDescent="0.25">
      <c r="A331" s="90" t="str">
        <f>IFERROR(INDEX('GASB 54'!$A$8:$D$1794,'GASB 54'!$Q325,COLUMNS($A$14:A331)),"")</f>
        <v/>
      </c>
      <c r="B331" s="90" t="str">
        <f>IFERROR(INDEX('GASB 54'!$A$7:$D$1794,'GASB 54'!$Q325,COLUMNS($A$14:B331)),"")</f>
        <v/>
      </c>
      <c r="C331" s="148" t="str">
        <f>IFERROR(INDEX('GASB 54'!$A$7:$D$1794,'GASB 54'!$Q325,COLUMNS($A$14:C331)),"")</f>
        <v/>
      </c>
      <c r="D331" s="90" t="str">
        <f>IFERROR(INDEX('GASB 54'!$A$7:$D$1794,'GASB 54'!$Q325,COLUMNS($A$14:D331)),"")</f>
        <v/>
      </c>
      <c r="E331" s="42"/>
      <c r="F331" s="42"/>
      <c r="G331" s="42"/>
      <c r="H331" s="42"/>
      <c r="I331" s="152"/>
      <c r="J331" s="43"/>
      <c r="K331" s="145" t="str">
        <f t="shared" si="17"/>
        <v/>
      </c>
      <c r="L331" s="145" t="str">
        <f t="shared" si="18"/>
        <v/>
      </c>
      <c r="M331" s="145" t="str">
        <f t="shared" si="19"/>
        <v/>
      </c>
      <c r="P331" s="44" t="str">
        <f t="shared" si="16"/>
        <v/>
      </c>
      <c r="Q331" s="44">
        <f>COUNTIF($P$14:$P331,"x")</f>
        <v>1</v>
      </c>
    </row>
    <row r="332" spans="1:17" ht="28.5" customHeight="1" x14ac:dyDescent="0.25">
      <c r="A332" s="90" t="str">
        <f>IFERROR(INDEX('GASB 54'!$A$8:$D$1794,'GASB 54'!$Q326,COLUMNS($A$14:A332)),"")</f>
        <v/>
      </c>
      <c r="B332" s="90" t="str">
        <f>IFERROR(INDEX('GASB 54'!$A$7:$D$1794,'GASB 54'!$Q326,COLUMNS($A$14:B332)),"")</f>
        <v/>
      </c>
      <c r="C332" s="148" t="str">
        <f>IFERROR(INDEX('GASB 54'!$A$7:$D$1794,'GASB 54'!$Q326,COLUMNS($A$14:C332)),"")</f>
        <v/>
      </c>
      <c r="D332" s="90" t="str">
        <f>IFERROR(INDEX('GASB 54'!$A$7:$D$1794,'GASB 54'!$Q326,COLUMNS($A$14:D332)),"")</f>
        <v/>
      </c>
      <c r="E332" s="42"/>
      <c r="F332" s="42"/>
      <c r="G332" s="42"/>
      <c r="H332" s="42"/>
      <c r="I332" s="152"/>
      <c r="J332" s="43"/>
      <c r="K332" s="145" t="str">
        <f t="shared" si="17"/>
        <v/>
      </c>
      <c r="L332" s="145" t="str">
        <f t="shared" si="18"/>
        <v/>
      </c>
      <c r="M332" s="145" t="str">
        <f t="shared" si="19"/>
        <v/>
      </c>
      <c r="P332" s="44" t="str">
        <f t="shared" si="16"/>
        <v/>
      </c>
      <c r="Q332" s="44">
        <f>COUNTIF($P$14:$P332,"x")</f>
        <v>1</v>
      </c>
    </row>
    <row r="333" spans="1:17" ht="28.5" customHeight="1" x14ac:dyDescent="0.25">
      <c r="A333" s="90" t="str">
        <f>IFERROR(INDEX('GASB 54'!$A$8:$D$1794,'GASB 54'!$Q327,COLUMNS($A$14:A333)),"")</f>
        <v/>
      </c>
      <c r="B333" s="90" t="str">
        <f>IFERROR(INDEX('GASB 54'!$A$7:$D$1794,'GASB 54'!$Q327,COLUMNS($A$14:B333)),"")</f>
        <v/>
      </c>
      <c r="C333" s="148" t="str">
        <f>IFERROR(INDEX('GASB 54'!$A$7:$D$1794,'GASB 54'!$Q327,COLUMNS($A$14:C333)),"")</f>
        <v/>
      </c>
      <c r="D333" s="90" t="str">
        <f>IFERROR(INDEX('GASB 54'!$A$7:$D$1794,'GASB 54'!$Q327,COLUMNS($A$14:D333)),"")</f>
        <v/>
      </c>
      <c r="E333" s="42"/>
      <c r="F333" s="42"/>
      <c r="G333" s="42"/>
      <c r="H333" s="42"/>
      <c r="I333" s="152"/>
      <c r="J333" s="43"/>
      <c r="K333" s="145" t="str">
        <f t="shared" si="17"/>
        <v/>
      </c>
      <c r="L333" s="145" t="str">
        <f t="shared" si="18"/>
        <v/>
      </c>
      <c r="M333" s="145" t="str">
        <f t="shared" si="19"/>
        <v/>
      </c>
      <c r="P333" s="44" t="str">
        <f t="shared" si="16"/>
        <v/>
      </c>
      <c r="Q333" s="44">
        <f>COUNTIF($P$14:$P333,"x")</f>
        <v>1</v>
      </c>
    </row>
    <row r="334" spans="1:17" ht="28.5" customHeight="1" x14ac:dyDescent="0.25">
      <c r="A334" s="90" t="str">
        <f>IFERROR(INDEX('GASB 54'!$A$8:$D$1794,'GASB 54'!$Q328,COLUMNS($A$14:A334)),"")</f>
        <v/>
      </c>
      <c r="B334" s="90" t="str">
        <f>IFERROR(INDEX('GASB 54'!$A$7:$D$1794,'GASB 54'!$Q328,COLUMNS($A$14:B334)),"")</f>
        <v/>
      </c>
      <c r="C334" s="148" t="str">
        <f>IFERROR(INDEX('GASB 54'!$A$7:$D$1794,'GASB 54'!$Q328,COLUMNS($A$14:C334)),"")</f>
        <v/>
      </c>
      <c r="D334" s="90" t="str">
        <f>IFERROR(INDEX('GASB 54'!$A$7:$D$1794,'GASB 54'!$Q328,COLUMNS($A$14:D334)),"")</f>
        <v/>
      </c>
      <c r="E334" s="42"/>
      <c r="F334" s="42"/>
      <c r="G334" s="42"/>
      <c r="H334" s="42"/>
      <c r="I334" s="152"/>
      <c r="J334" s="43"/>
      <c r="K334" s="145" t="str">
        <f t="shared" si="17"/>
        <v/>
      </c>
      <c r="L334" s="145" t="str">
        <f t="shared" si="18"/>
        <v/>
      </c>
      <c r="M334" s="145" t="str">
        <f t="shared" si="19"/>
        <v/>
      </c>
      <c r="P334" s="44" t="str">
        <f t="shared" ref="P334:P397" si="20">IF(OR($F334="No",AND($D334="",A334&lt;&gt;""),$D334="Please Provide Classification in Closing Package"),"x","")</f>
        <v/>
      </c>
      <c r="Q334" s="44">
        <f>COUNTIF($P$14:$P334,"x")</f>
        <v>1</v>
      </c>
    </row>
    <row r="335" spans="1:17" ht="28.5" customHeight="1" x14ac:dyDescent="0.25">
      <c r="A335" s="90" t="str">
        <f>IFERROR(INDEX('GASB 54'!$A$8:$D$1794,'GASB 54'!$Q329,COLUMNS($A$14:A335)),"")</f>
        <v/>
      </c>
      <c r="B335" s="90" t="str">
        <f>IFERROR(INDEX('GASB 54'!$A$7:$D$1794,'GASB 54'!$Q329,COLUMNS($A$14:B335)),"")</f>
        <v/>
      </c>
      <c r="C335" s="148" t="str">
        <f>IFERROR(INDEX('GASB 54'!$A$7:$D$1794,'GASB 54'!$Q329,COLUMNS($A$14:C335)),"")</f>
        <v/>
      </c>
      <c r="D335" s="90" t="str">
        <f>IFERROR(INDEX('GASB 54'!$A$7:$D$1794,'GASB 54'!$Q329,COLUMNS($A$14:D335)),"")</f>
        <v/>
      </c>
      <c r="E335" s="42"/>
      <c r="F335" s="42"/>
      <c r="G335" s="42"/>
      <c r="H335" s="42"/>
      <c r="I335" s="152"/>
      <c r="J335" s="43"/>
      <c r="K335" s="145" t="str">
        <f t="shared" ref="K335:K398" si="21">IF(E335="No", "Please provide a separate document explaining why the fund is no longer being used.", "")</f>
        <v/>
      </c>
      <c r="L335" s="145" t="str">
        <f t="shared" ref="L335:L398" si="22">IF(F335="No","Document classification change on 3.20.2.","")</f>
        <v/>
      </c>
      <c r="M335" s="145" t="str">
        <f t="shared" ref="M335:M398" si="23">IF(H335="Yes","Verify federal grant portion of fund balance is correctly formatted.","")</f>
        <v/>
      </c>
      <c r="P335" s="44" t="str">
        <f t="shared" si="20"/>
        <v/>
      </c>
      <c r="Q335" s="44">
        <f>COUNTIF($P$14:$P335,"x")</f>
        <v>1</v>
      </c>
    </row>
    <row r="336" spans="1:17" ht="28.5" customHeight="1" x14ac:dyDescent="0.25">
      <c r="A336" s="90" t="str">
        <f>IFERROR(INDEX('GASB 54'!$A$8:$D$1794,'GASB 54'!$Q330,COLUMNS($A$14:A336)),"")</f>
        <v/>
      </c>
      <c r="B336" s="90" t="str">
        <f>IFERROR(INDEX('GASB 54'!$A$7:$D$1794,'GASB 54'!$Q330,COLUMNS($A$14:B336)),"")</f>
        <v/>
      </c>
      <c r="C336" s="148" t="str">
        <f>IFERROR(INDEX('GASB 54'!$A$7:$D$1794,'GASB 54'!$Q330,COLUMNS($A$14:C336)),"")</f>
        <v/>
      </c>
      <c r="D336" s="90" t="str">
        <f>IFERROR(INDEX('GASB 54'!$A$7:$D$1794,'GASB 54'!$Q330,COLUMNS($A$14:D336)),"")</f>
        <v/>
      </c>
      <c r="E336" s="42"/>
      <c r="F336" s="42"/>
      <c r="G336" s="42"/>
      <c r="H336" s="42"/>
      <c r="I336" s="152"/>
      <c r="J336" s="43"/>
      <c r="K336" s="145" t="str">
        <f t="shared" si="21"/>
        <v/>
      </c>
      <c r="L336" s="145" t="str">
        <f t="shared" si="22"/>
        <v/>
      </c>
      <c r="M336" s="145" t="str">
        <f t="shared" si="23"/>
        <v/>
      </c>
      <c r="P336" s="44" t="str">
        <f t="shared" si="20"/>
        <v/>
      </c>
      <c r="Q336" s="44">
        <f>COUNTIF($P$14:$P336,"x")</f>
        <v>1</v>
      </c>
    </row>
    <row r="337" spans="1:17" ht="28.5" customHeight="1" x14ac:dyDescent="0.25">
      <c r="A337" s="90" t="str">
        <f>IFERROR(INDEX('GASB 54'!$A$8:$D$1794,'GASB 54'!$Q331,COLUMNS($A$14:A337)),"")</f>
        <v/>
      </c>
      <c r="B337" s="90" t="str">
        <f>IFERROR(INDEX('GASB 54'!$A$7:$D$1794,'GASB 54'!$Q331,COLUMNS($A$14:B337)),"")</f>
        <v/>
      </c>
      <c r="C337" s="148" t="str">
        <f>IFERROR(INDEX('GASB 54'!$A$7:$D$1794,'GASB 54'!$Q331,COLUMNS($A$14:C337)),"")</f>
        <v/>
      </c>
      <c r="D337" s="90" t="str">
        <f>IFERROR(INDEX('GASB 54'!$A$7:$D$1794,'GASB 54'!$Q331,COLUMNS($A$14:D337)),"")</f>
        <v/>
      </c>
      <c r="E337" s="42"/>
      <c r="F337" s="42"/>
      <c r="G337" s="42"/>
      <c r="H337" s="42"/>
      <c r="I337" s="152"/>
      <c r="J337" s="43"/>
      <c r="K337" s="145" t="str">
        <f t="shared" si="21"/>
        <v/>
      </c>
      <c r="L337" s="145" t="str">
        <f t="shared" si="22"/>
        <v/>
      </c>
      <c r="M337" s="145" t="str">
        <f t="shared" si="23"/>
        <v/>
      </c>
      <c r="P337" s="44" t="str">
        <f t="shared" si="20"/>
        <v/>
      </c>
      <c r="Q337" s="44">
        <f>COUNTIF($P$14:$P337,"x")</f>
        <v>1</v>
      </c>
    </row>
    <row r="338" spans="1:17" ht="28.5" customHeight="1" x14ac:dyDescent="0.25">
      <c r="A338" s="90" t="str">
        <f>IFERROR(INDEX('GASB 54'!$A$8:$D$1794,'GASB 54'!$Q332,COLUMNS($A$14:A338)),"")</f>
        <v/>
      </c>
      <c r="B338" s="90" t="str">
        <f>IFERROR(INDEX('GASB 54'!$A$7:$D$1794,'GASB 54'!$Q332,COLUMNS($A$14:B338)),"")</f>
        <v/>
      </c>
      <c r="C338" s="148" t="str">
        <f>IFERROR(INDEX('GASB 54'!$A$7:$D$1794,'GASB 54'!$Q332,COLUMNS($A$14:C338)),"")</f>
        <v/>
      </c>
      <c r="D338" s="90" t="str">
        <f>IFERROR(INDEX('GASB 54'!$A$7:$D$1794,'GASB 54'!$Q332,COLUMNS($A$14:D338)),"")</f>
        <v/>
      </c>
      <c r="E338" s="42"/>
      <c r="F338" s="42"/>
      <c r="G338" s="42"/>
      <c r="H338" s="42"/>
      <c r="I338" s="152"/>
      <c r="J338" s="43"/>
      <c r="K338" s="145" t="str">
        <f t="shared" si="21"/>
        <v/>
      </c>
      <c r="L338" s="145" t="str">
        <f t="shared" si="22"/>
        <v/>
      </c>
      <c r="M338" s="145" t="str">
        <f t="shared" si="23"/>
        <v/>
      </c>
      <c r="P338" s="44" t="str">
        <f t="shared" si="20"/>
        <v/>
      </c>
      <c r="Q338" s="44">
        <f>COUNTIF($P$14:$P338,"x")</f>
        <v>1</v>
      </c>
    </row>
    <row r="339" spans="1:17" ht="28.5" customHeight="1" x14ac:dyDescent="0.25">
      <c r="A339" s="90" t="str">
        <f>IFERROR(INDEX('GASB 54'!$A$8:$D$1794,'GASB 54'!$Q333,COLUMNS($A$14:A339)),"")</f>
        <v/>
      </c>
      <c r="B339" s="90" t="str">
        <f>IFERROR(INDEX('GASB 54'!$A$7:$D$1794,'GASB 54'!$Q333,COLUMNS($A$14:B339)),"")</f>
        <v/>
      </c>
      <c r="C339" s="148" t="str">
        <f>IFERROR(INDEX('GASB 54'!$A$7:$D$1794,'GASB 54'!$Q333,COLUMNS($A$14:C339)),"")</f>
        <v/>
      </c>
      <c r="D339" s="90" t="str">
        <f>IFERROR(INDEX('GASB 54'!$A$7:$D$1794,'GASB 54'!$Q333,COLUMNS($A$14:D339)),"")</f>
        <v/>
      </c>
      <c r="E339" s="42"/>
      <c r="F339" s="42"/>
      <c r="G339" s="42"/>
      <c r="H339" s="42"/>
      <c r="I339" s="152"/>
      <c r="J339" s="43"/>
      <c r="K339" s="145" t="str">
        <f t="shared" si="21"/>
        <v/>
      </c>
      <c r="L339" s="145" t="str">
        <f t="shared" si="22"/>
        <v/>
      </c>
      <c r="M339" s="145" t="str">
        <f t="shared" si="23"/>
        <v/>
      </c>
      <c r="P339" s="44" t="str">
        <f t="shared" si="20"/>
        <v/>
      </c>
      <c r="Q339" s="44">
        <f>COUNTIF($P$14:$P339,"x")</f>
        <v>1</v>
      </c>
    </row>
    <row r="340" spans="1:17" ht="28.5" customHeight="1" x14ac:dyDescent="0.25">
      <c r="A340" s="90" t="str">
        <f>IFERROR(INDEX('GASB 54'!$A$8:$D$1794,'GASB 54'!$Q334,COLUMNS($A$14:A340)),"")</f>
        <v/>
      </c>
      <c r="B340" s="90" t="str">
        <f>IFERROR(INDEX('GASB 54'!$A$7:$D$1794,'GASB 54'!$Q334,COLUMNS($A$14:B340)),"")</f>
        <v/>
      </c>
      <c r="C340" s="148" t="str">
        <f>IFERROR(INDEX('GASB 54'!$A$7:$D$1794,'GASB 54'!$Q334,COLUMNS($A$14:C340)),"")</f>
        <v/>
      </c>
      <c r="D340" s="90" t="str">
        <f>IFERROR(INDEX('GASB 54'!$A$7:$D$1794,'GASB 54'!$Q334,COLUMNS($A$14:D340)),"")</f>
        <v/>
      </c>
      <c r="E340" s="42"/>
      <c r="F340" s="42"/>
      <c r="G340" s="42"/>
      <c r="H340" s="42"/>
      <c r="I340" s="152"/>
      <c r="J340" s="43"/>
      <c r="K340" s="145" t="str">
        <f t="shared" si="21"/>
        <v/>
      </c>
      <c r="L340" s="145" t="str">
        <f t="shared" si="22"/>
        <v/>
      </c>
      <c r="M340" s="145" t="str">
        <f t="shared" si="23"/>
        <v/>
      </c>
      <c r="P340" s="44" t="str">
        <f t="shared" si="20"/>
        <v/>
      </c>
      <c r="Q340" s="44">
        <f>COUNTIF($P$14:$P340,"x")</f>
        <v>1</v>
      </c>
    </row>
    <row r="341" spans="1:17" ht="28.5" customHeight="1" x14ac:dyDescent="0.25">
      <c r="A341" s="90" t="str">
        <f>IFERROR(INDEX('GASB 54'!$A$8:$D$1794,'GASB 54'!$Q335,COLUMNS($A$14:A341)),"")</f>
        <v/>
      </c>
      <c r="B341" s="90" t="str">
        <f>IFERROR(INDEX('GASB 54'!$A$7:$D$1794,'GASB 54'!$Q335,COLUMNS($A$14:B341)),"")</f>
        <v/>
      </c>
      <c r="C341" s="148" t="str">
        <f>IFERROR(INDEX('GASB 54'!$A$7:$D$1794,'GASB 54'!$Q335,COLUMNS($A$14:C341)),"")</f>
        <v/>
      </c>
      <c r="D341" s="90" t="str">
        <f>IFERROR(INDEX('GASB 54'!$A$7:$D$1794,'GASB 54'!$Q335,COLUMNS($A$14:D341)),"")</f>
        <v/>
      </c>
      <c r="E341" s="42"/>
      <c r="F341" s="42"/>
      <c r="G341" s="42"/>
      <c r="H341" s="42"/>
      <c r="I341" s="152"/>
      <c r="J341" s="43"/>
      <c r="K341" s="145" t="str">
        <f t="shared" si="21"/>
        <v/>
      </c>
      <c r="L341" s="145" t="str">
        <f t="shared" si="22"/>
        <v/>
      </c>
      <c r="M341" s="145" t="str">
        <f t="shared" si="23"/>
        <v/>
      </c>
      <c r="P341" s="44" t="str">
        <f t="shared" si="20"/>
        <v/>
      </c>
      <c r="Q341" s="44">
        <f>COUNTIF($P$14:$P341,"x")</f>
        <v>1</v>
      </c>
    </row>
    <row r="342" spans="1:17" ht="28.5" customHeight="1" x14ac:dyDescent="0.25">
      <c r="A342" s="90" t="str">
        <f>IFERROR(INDEX('GASB 54'!$A$8:$D$1794,'GASB 54'!$Q336,COLUMNS($A$14:A342)),"")</f>
        <v/>
      </c>
      <c r="B342" s="90" t="str">
        <f>IFERROR(INDEX('GASB 54'!$A$7:$D$1794,'GASB 54'!$Q336,COLUMNS($A$14:B342)),"")</f>
        <v/>
      </c>
      <c r="C342" s="148" t="str">
        <f>IFERROR(INDEX('GASB 54'!$A$7:$D$1794,'GASB 54'!$Q336,COLUMNS($A$14:C342)),"")</f>
        <v/>
      </c>
      <c r="D342" s="90" t="str">
        <f>IFERROR(INDEX('GASB 54'!$A$7:$D$1794,'GASB 54'!$Q336,COLUMNS($A$14:D342)),"")</f>
        <v/>
      </c>
      <c r="E342" s="42"/>
      <c r="F342" s="42"/>
      <c r="G342" s="42"/>
      <c r="H342" s="42"/>
      <c r="I342" s="152"/>
      <c r="J342" s="43"/>
      <c r="K342" s="145" t="str">
        <f t="shared" si="21"/>
        <v/>
      </c>
      <c r="L342" s="145" t="str">
        <f t="shared" si="22"/>
        <v/>
      </c>
      <c r="M342" s="145" t="str">
        <f t="shared" si="23"/>
        <v/>
      </c>
      <c r="P342" s="44" t="str">
        <f t="shared" si="20"/>
        <v/>
      </c>
      <c r="Q342" s="44">
        <f>COUNTIF($P$14:$P342,"x")</f>
        <v>1</v>
      </c>
    </row>
    <row r="343" spans="1:17" ht="28.5" customHeight="1" x14ac:dyDescent="0.25">
      <c r="A343" s="90" t="str">
        <f>IFERROR(INDEX('GASB 54'!$A$8:$D$1794,'GASB 54'!$Q337,COLUMNS($A$14:A343)),"")</f>
        <v/>
      </c>
      <c r="B343" s="90" t="str">
        <f>IFERROR(INDEX('GASB 54'!$A$7:$D$1794,'GASB 54'!$Q337,COLUMNS($A$14:B343)),"")</f>
        <v/>
      </c>
      <c r="C343" s="148" t="str">
        <f>IFERROR(INDEX('GASB 54'!$A$7:$D$1794,'GASB 54'!$Q337,COLUMNS($A$14:C343)),"")</f>
        <v/>
      </c>
      <c r="D343" s="90" t="str">
        <f>IFERROR(INDEX('GASB 54'!$A$7:$D$1794,'GASB 54'!$Q337,COLUMNS($A$14:D343)),"")</f>
        <v/>
      </c>
      <c r="E343" s="42"/>
      <c r="F343" s="42"/>
      <c r="G343" s="42"/>
      <c r="H343" s="42"/>
      <c r="I343" s="152"/>
      <c r="J343" s="43"/>
      <c r="K343" s="145" t="str">
        <f t="shared" si="21"/>
        <v/>
      </c>
      <c r="L343" s="145" t="str">
        <f t="shared" si="22"/>
        <v/>
      </c>
      <c r="M343" s="145" t="str">
        <f t="shared" si="23"/>
        <v/>
      </c>
      <c r="P343" s="44" t="str">
        <f t="shared" si="20"/>
        <v/>
      </c>
      <c r="Q343" s="44">
        <f>COUNTIF($P$14:$P343,"x")</f>
        <v>1</v>
      </c>
    </row>
    <row r="344" spans="1:17" ht="28.5" customHeight="1" x14ac:dyDescent="0.25">
      <c r="A344" s="90" t="str">
        <f>IFERROR(INDEX('GASB 54'!$A$8:$D$1794,'GASB 54'!$Q338,COLUMNS($A$14:A344)),"")</f>
        <v/>
      </c>
      <c r="B344" s="90" t="str">
        <f>IFERROR(INDEX('GASB 54'!$A$7:$D$1794,'GASB 54'!$Q338,COLUMNS($A$14:B344)),"")</f>
        <v/>
      </c>
      <c r="C344" s="148" t="str">
        <f>IFERROR(INDEX('GASB 54'!$A$7:$D$1794,'GASB 54'!$Q338,COLUMNS($A$14:C344)),"")</f>
        <v/>
      </c>
      <c r="D344" s="90" t="str">
        <f>IFERROR(INDEX('GASB 54'!$A$7:$D$1794,'GASB 54'!$Q338,COLUMNS($A$14:D344)),"")</f>
        <v/>
      </c>
      <c r="E344" s="42"/>
      <c r="F344" s="42"/>
      <c r="G344" s="42"/>
      <c r="H344" s="42"/>
      <c r="I344" s="152"/>
      <c r="J344" s="43"/>
      <c r="K344" s="145" t="str">
        <f t="shared" si="21"/>
        <v/>
      </c>
      <c r="L344" s="145" t="str">
        <f t="shared" si="22"/>
        <v/>
      </c>
      <c r="M344" s="145" t="str">
        <f t="shared" si="23"/>
        <v/>
      </c>
      <c r="P344" s="44" t="str">
        <f t="shared" si="20"/>
        <v/>
      </c>
      <c r="Q344" s="44">
        <f>COUNTIF($P$14:$P344,"x")</f>
        <v>1</v>
      </c>
    </row>
    <row r="345" spans="1:17" ht="28.5" customHeight="1" x14ac:dyDescent="0.25">
      <c r="A345" s="90" t="str">
        <f>IFERROR(INDEX('GASB 54'!$A$8:$D$1794,'GASB 54'!$Q339,COLUMNS($A$14:A345)),"")</f>
        <v/>
      </c>
      <c r="B345" s="90" t="str">
        <f>IFERROR(INDEX('GASB 54'!$A$7:$D$1794,'GASB 54'!$Q339,COLUMNS($A$14:B345)),"")</f>
        <v/>
      </c>
      <c r="C345" s="148" t="str">
        <f>IFERROR(INDEX('GASB 54'!$A$7:$D$1794,'GASB 54'!$Q339,COLUMNS($A$14:C345)),"")</f>
        <v/>
      </c>
      <c r="D345" s="90" t="str">
        <f>IFERROR(INDEX('GASB 54'!$A$7:$D$1794,'GASB 54'!$Q339,COLUMNS($A$14:D345)),"")</f>
        <v/>
      </c>
      <c r="E345" s="42"/>
      <c r="F345" s="42"/>
      <c r="G345" s="42"/>
      <c r="H345" s="42"/>
      <c r="I345" s="152"/>
      <c r="J345" s="43"/>
      <c r="K345" s="145" t="str">
        <f t="shared" si="21"/>
        <v/>
      </c>
      <c r="L345" s="145" t="str">
        <f t="shared" si="22"/>
        <v/>
      </c>
      <c r="M345" s="145" t="str">
        <f t="shared" si="23"/>
        <v/>
      </c>
      <c r="P345" s="44" t="str">
        <f t="shared" si="20"/>
        <v/>
      </c>
      <c r="Q345" s="44">
        <f>COUNTIF($P$14:$P345,"x")</f>
        <v>1</v>
      </c>
    </row>
    <row r="346" spans="1:17" ht="28.5" customHeight="1" x14ac:dyDescent="0.25">
      <c r="A346" s="90" t="str">
        <f>IFERROR(INDEX('GASB 54'!$A$8:$D$1794,'GASB 54'!$Q340,COLUMNS($A$14:A346)),"")</f>
        <v/>
      </c>
      <c r="B346" s="90" t="str">
        <f>IFERROR(INDEX('GASB 54'!$A$7:$D$1794,'GASB 54'!$Q340,COLUMNS($A$14:B346)),"")</f>
        <v/>
      </c>
      <c r="C346" s="148" t="str">
        <f>IFERROR(INDEX('GASB 54'!$A$7:$D$1794,'GASB 54'!$Q340,COLUMNS($A$14:C346)),"")</f>
        <v/>
      </c>
      <c r="D346" s="90" t="str">
        <f>IFERROR(INDEX('GASB 54'!$A$7:$D$1794,'GASB 54'!$Q340,COLUMNS($A$14:D346)),"")</f>
        <v/>
      </c>
      <c r="E346" s="42"/>
      <c r="F346" s="42"/>
      <c r="G346" s="42"/>
      <c r="H346" s="42"/>
      <c r="I346" s="152"/>
      <c r="J346" s="43"/>
      <c r="K346" s="145" t="str">
        <f t="shared" si="21"/>
        <v/>
      </c>
      <c r="L346" s="145" t="str">
        <f t="shared" si="22"/>
        <v/>
      </c>
      <c r="M346" s="145" t="str">
        <f t="shared" si="23"/>
        <v/>
      </c>
      <c r="P346" s="44" t="str">
        <f t="shared" si="20"/>
        <v/>
      </c>
      <c r="Q346" s="44">
        <f>COUNTIF($P$14:$P346,"x")</f>
        <v>1</v>
      </c>
    </row>
    <row r="347" spans="1:17" ht="28.5" customHeight="1" x14ac:dyDescent="0.25">
      <c r="A347" s="90" t="str">
        <f>IFERROR(INDEX('GASB 54'!$A$8:$D$1794,'GASB 54'!$Q341,COLUMNS($A$14:A347)),"")</f>
        <v/>
      </c>
      <c r="B347" s="90" t="str">
        <f>IFERROR(INDEX('GASB 54'!$A$7:$D$1794,'GASB 54'!$Q341,COLUMNS($A$14:B347)),"")</f>
        <v/>
      </c>
      <c r="C347" s="148" t="str">
        <f>IFERROR(INDEX('GASB 54'!$A$7:$D$1794,'GASB 54'!$Q341,COLUMNS($A$14:C347)),"")</f>
        <v/>
      </c>
      <c r="D347" s="90" t="str">
        <f>IFERROR(INDEX('GASB 54'!$A$7:$D$1794,'GASB 54'!$Q341,COLUMNS($A$14:D347)),"")</f>
        <v/>
      </c>
      <c r="E347" s="42"/>
      <c r="F347" s="42"/>
      <c r="G347" s="42"/>
      <c r="H347" s="42"/>
      <c r="I347" s="152"/>
      <c r="J347" s="43"/>
      <c r="K347" s="145" t="str">
        <f t="shared" si="21"/>
        <v/>
      </c>
      <c r="L347" s="145" t="str">
        <f t="shared" si="22"/>
        <v/>
      </c>
      <c r="M347" s="145" t="str">
        <f t="shared" si="23"/>
        <v/>
      </c>
      <c r="P347" s="44" t="str">
        <f t="shared" si="20"/>
        <v/>
      </c>
      <c r="Q347" s="44">
        <f>COUNTIF($P$14:$P347,"x")</f>
        <v>1</v>
      </c>
    </row>
    <row r="348" spans="1:17" ht="28.5" customHeight="1" x14ac:dyDescent="0.25">
      <c r="A348" s="90" t="str">
        <f>IFERROR(INDEX('GASB 54'!$A$8:$D$1794,'GASB 54'!$Q342,COLUMNS($A$14:A348)),"")</f>
        <v/>
      </c>
      <c r="B348" s="90" t="str">
        <f>IFERROR(INDEX('GASB 54'!$A$7:$D$1794,'GASB 54'!$Q342,COLUMNS($A$14:B348)),"")</f>
        <v/>
      </c>
      <c r="C348" s="148" t="str">
        <f>IFERROR(INDEX('GASB 54'!$A$7:$D$1794,'GASB 54'!$Q342,COLUMNS($A$14:C348)),"")</f>
        <v/>
      </c>
      <c r="D348" s="90" t="str">
        <f>IFERROR(INDEX('GASB 54'!$A$7:$D$1794,'GASB 54'!$Q342,COLUMNS($A$14:D348)),"")</f>
        <v/>
      </c>
      <c r="E348" s="42"/>
      <c r="F348" s="42"/>
      <c r="G348" s="42"/>
      <c r="H348" s="42"/>
      <c r="I348" s="152"/>
      <c r="J348" s="43"/>
      <c r="K348" s="145" t="str">
        <f t="shared" si="21"/>
        <v/>
      </c>
      <c r="L348" s="145" t="str">
        <f t="shared" si="22"/>
        <v/>
      </c>
      <c r="M348" s="145" t="str">
        <f t="shared" si="23"/>
        <v/>
      </c>
      <c r="P348" s="44" t="str">
        <f t="shared" si="20"/>
        <v/>
      </c>
      <c r="Q348" s="44">
        <f>COUNTIF($P$14:$P348,"x")</f>
        <v>1</v>
      </c>
    </row>
    <row r="349" spans="1:17" ht="28.5" customHeight="1" x14ac:dyDescent="0.25">
      <c r="A349" s="90" t="str">
        <f>IFERROR(INDEX('GASB 54'!$A$8:$D$1794,'GASB 54'!$Q343,COLUMNS($A$14:A349)),"")</f>
        <v/>
      </c>
      <c r="B349" s="90" t="str">
        <f>IFERROR(INDEX('GASB 54'!$A$7:$D$1794,'GASB 54'!$Q343,COLUMNS($A$14:B349)),"")</f>
        <v/>
      </c>
      <c r="C349" s="148" t="str">
        <f>IFERROR(INDEX('GASB 54'!$A$7:$D$1794,'GASB 54'!$Q343,COLUMNS($A$14:C349)),"")</f>
        <v/>
      </c>
      <c r="D349" s="90" t="str">
        <f>IFERROR(INDEX('GASB 54'!$A$7:$D$1794,'GASB 54'!$Q343,COLUMNS($A$14:D349)),"")</f>
        <v/>
      </c>
      <c r="E349" s="42"/>
      <c r="F349" s="42"/>
      <c r="G349" s="42"/>
      <c r="H349" s="42"/>
      <c r="I349" s="152"/>
      <c r="J349" s="43"/>
      <c r="K349" s="145" t="str">
        <f t="shared" si="21"/>
        <v/>
      </c>
      <c r="L349" s="145" t="str">
        <f t="shared" si="22"/>
        <v/>
      </c>
      <c r="M349" s="145" t="str">
        <f t="shared" si="23"/>
        <v/>
      </c>
      <c r="P349" s="44" t="str">
        <f t="shared" si="20"/>
        <v/>
      </c>
      <c r="Q349" s="44">
        <f>COUNTIF($P$14:$P349,"x")</f>
        <v>1</v>
      </c>
    </row>
    <row r="350" spans="1:17" ht="28.5" customHeight="1" x14ac:dyDescent="0.25">
      <c r="A350" s="90" t="str">
        <f>IFERROR(INDEX('GASB 54'!$A$8:$D$1794,'GASB 54'!$Q344,COLUMNS($A$14:A350)),"")</f>
        <v/>
      </c>
      <c r="B350" s="90" t="str">
        <f>IFERROR(INDEX('GASB 54'!$A$7:$D$1794,'GASB 54'!$Q344,COLUMNS($A$14:B350)),"")</f>
        <v/>
      </c>
      <c r="C350" s="148" t="str">
        <f>IFERROR(INDEX('GASB 54'!$A$7:$D$1794,'GASB 54'!$Q344,COLUMNS($A$14:C350)),"")</f>
        <v/>
      </c>
      <c r="D350" s="90" t="str">
        <f>IFERROR(INDEX('GASB 54'!$A$7:$D$1794,'GASB 54'!$Q344,COLUMNS($A$14:D350)),"")</f>
        <v/>
      </c>
      <c r="E350" s="42"/>
      <c r="F350" s="42"/>
      <c r="G350" s="42"/>
      <c r="H350" s="42"/>
      <c r="I350" s="152"/>
      <c r="J350" s="43"/>
      <c r="K350" s="145" t="str">
        <f t="shared" si="21"/>
        <v/>
      </c>
      <c r="L350" s="145" t="str">
        <f t="shared" si="22"/>
        <v/>
      </c>
      <c r="M350" s="145" t="str">
        <f t="shared" si="23"/>
        <v/>
      </c>
      <c r="P350" s="44" t="str">
        <f t="shared" si="20"/>
        <v/>
      </c>
      <c r="Q350" s="44">
        <f>COUNTIF($P$14:$P350,"x")</f>
        <v>1</v>
      </c>
    </row>
    <row r="351" spans="1:17" ht="28.5" customHeight="1" x14ac:dyDescent="0.25">
      <c r="A351" s="90" t="str">
        <f>IFERROR(INDEX('GASB 54'!$A$8:$D$1794,'GASB 54'!$Q345,COLUMNS($A$14:A351)),"")</f>
        <v/>
      </c>
      <c r="B351" s="90" t="str">
        <f>IFERROR(INDEX('GASB 54'!$A$7:$D$1794,'GASB 54'!$Q345,COLUMNS($A$14:B351)),"")</f>
        <v/>
      </c>
      <c r="C351" s="148" t="str">
        <f>IFERROR(INDEX('GASB 54'!$A$7:$D$1794,'GASB 54'!$Q345,COLUMNS($A$14:C351)),"")</f>
        <v/>
      </c>
      <c r="D351" s="90" t="str">
        <f>IFERROR(INDEX('GASB 54'!$A$7:$D$1794,'GASB 54'!$Q345,COLUMNS($A$14:D351)),"")</f>
        <v/>
      </c>
      <c r="E351" s="42"/>
      <c r="F351" s="42"/>
      <c r="G351" s="42"/>
      <c r="H351" s="42"/>
      <c r="I351" s="152"/>
      <c r="J351" s="43"/>
      <c r="K351" s="145" t="str">
        <f t="shared" si="21"/>
        <v/>
      </c>
      <c r="L351" s="145" t="str">
        <f t="shared" si="22"/>
        <v/>
      </c>
      <c r="M351" s="145" t="str">
        <f t="shared" si="23"/>
        <v/>
      </c>
      <c r="P351" s="44" t="str">
        <f t="shared" si="20"/>
        <v/>
      </c>
      <c r="Q351" s="44">
        <f>COUNTIF($P$14:$P351,"x")</f>
        <v>1</v>
      </c>
    </row>
    <row r="352" spans="1:17" ht="28.5" customHeight="1" x14ac:dyDescent="0.25">
      <c r="A352" s="90" t="str">
        <f>IFERROR(INDEX('GASB 54'!$A$8:$D$1794,'GASB 54'!$Q346,COLUMNS($A$14:A352)),"")</f>
        <v/>
      </c>
      <c r="B352" s="90" t="str">
        <f>IFERROR(INDEX('GASB 54'!$A$7:$D$1794,'GASB 54'!$Q346,COLUMNS($A$14:B352)),"")</f>
        <v/>
      </c>
      <c r="C352" s="148" t="str">
        <f>IFERROR(INDEX('GASB 54'!$A$7:$D$1794,'GASB 54'!$Q346,COLUMNS($A$14:C352)),"")</f>
        <v/>
      </c>
      <c r="D352" s="90" t="str">
        <f>IFERROR(INDEX('GASB 54'!$A$7:$D$1794,'GASB 54'!$Q346,COLUMNS($A$14:D352)),"")</f>
        <v/>
      </c>
      <c r="E352" s="42"/>
      <c r="F352" s="42"/>
      <c r="G352" s="42"/>
      <c r="H352" s="42"/>
      <c r="I352" s="152"/>
      <c r="J352" s="43"/>
      <c r="K352" s="145" t="str">
        <f t="shared" si="21"/>
        <v/>
      </c>
      <c r="L352" s="145" t="str">
        <f t="shared" si="22"/>
        <v/>
      </c>
      <c r="M352" s="145" t="str">
        <f t="shared" si="23"/>
        <v/>
      </c>
      <c r="P352" s="44" t="str">
        <f t="shared" si="20"/>
        <v/>
      </c>
      <c r="Q352" s="44">
        <f>COUNTIF($P$14:$P352,"x")</f>
        <v>1</v>
      </c>
    </row>
    <row r="353" spans="1:17" ht="28.5" customHeight="1" x14ac:dyDescent="0.25">
      <c r="A353" s="90" t="str">
        <f>IFERROR(INDEX('GASB 54'!$A$8:$D$1794,'GASB 54'!$Q347,COLUMNS($A$14:A353)),"")</f>
        <v/>
      </c>
      <c r="B353" s="90" t="str">
        <f>IFERROR(INDEX('GASB 54'!$A$7:$D$1794,'GASB 54'!$Q347,COLUMNS($A$14:B353)),"")</f>
        <v/>
      </c>
      <c r="C353" s="148" t="str">
        <f>IFERROR(INDEX('GASB 54'!$A$7:$D$1794,'GASB 54'!$Q347,COLUMNS($A$14:C353)),"")</f>
        <v/>
      </c>
      <c r="D353" s="90" t="str">
        <f>IFERROR(INDEX('GASB 54'!$A$7:$D$1794,'GASB 54'!$Q347,COLUMNS($A$14:D353)),"")</f>
        <v/>
      </c>
      <c r="E353" s="42"/>
      <c r="F353" s="42"/>
      <c r="G353" s="42"/>
      <c r="H353" s="42"/>
      <c r="I353" s="152"/>
      <c r="J353" s="43"/>
      <c r="K353" s="145" t="str">
        <f t="shared" si="21"/>
        <v/>
      </c>
      <c r="L353" s="145" t="str">
        <f t="shared" si="22"/>
        <v/>
      </c>
      <c r="M353" s="145" t="str">
        <f t="shared" si="23"/>
        <v/>
      </c>
      <c r="P353" s="44" t="str">
        <f t="shared" si="20"/>
        <v/>
      </c>
      <c r="Q353" s="44">
        <f>COUNTIF($P$14:$P353,"x")</f>
        <v>1</v>
      </c>
    </row>
    <row r="354" spans="1:17" ht="28.5" customHeight="1" x14ac:dyDescent="0.25">
      <c r="A354" s="90" t="str">
        <f>IFERROR(INDEX('GASB 54'!$A$8:$D$1794,'GASB 54'!$Q348,COLUMNS($A$14:A354)),"")</f>
        <v/>
      </c>
      <c r="B354" s="90" t="str">
        <f>IFERROR(INDEX('GASB 54'!$A$7:$D$1794,'GASB 54'!$Q348,COLUMNS($A$14:B354)),"")</f>
        <v/>
      </c>
      <c r="C354" s="148" t="str">
        <f>IFERROR(INDEX('GASB 54'!$A$7:$D$1794,'GASB 54'!$Q348,COLUMNS($A$14:C354)),"")</f>
        <v/>
      </c>
      <c r="D354" s="90" t="str">
        <f>IFERROR(INDEX('GASB 54'!$A$7:$D$1794,'GASB 54'!$Q348,COLUMNS($A$14:D354)),"")</f>
        <v/>
      </c>
      <c r="E354" s="42"/>
      <c r="F354" s="42"/>
      <c r="G354" s="42"/>
      <c r="H354" s="42"/>
      <c r="I354" s="152"/>
      <c r="J354" s="43"/>
      <c r="K354" s="145" t="str">
        <f t="shared" si="21"/>
        <v/>
      </c>
      <c r="L354" s="145" t="str">
        <f t="shared" si="22"/>
        <v/>
      </c>
      <c r="M354" s="145" t="str">
        <f t="shared" si="23"/>
        <v/>
      </c>
      <c r="P354" s="44" t="str">
        <f t="shared" si="20"/>
        <v/>
      </c>
      <c r="Q354" s="44">
        <f>COUNTIF($P$14:$P354,"x")</f>
        <v>1</v>
      </c>
    </row>
    <row r="355" spans="1:17" ht="28.5" customHeight="1" x14ac:dyDescent="0.25">
      <c r="A355" s="90" t="str">
        <f>IFERROR(INDEX('GASB 54'!$A$8:$D$1794,'GASB 54'!$Q349,COLUMNS($A$14:A355)),"")</f>
        <v/>
      </c>
      <c r="B355" s="90" t="str">
        <f>IFERROR(INDEX('GASB 54'!$A$7:$D$1794,'GASB 54'!$Q349,COLUMNS($A$14:B355)),"")</f>
        <v/>
      </c>
      <c r="C355" s="148" t="str">
        <f>IFERROR(INDEX('GASB 54'!$A$7:$D$1794,'GASB 54'!$Q349,COLUMNS($A$14:C355)),"")</f>
        <v/>
      </c>
      <c r="D355" s="90" t="str">
        <f>IFERROR(INDEX('GASB 54'!$A$7:$D$1794,'GASB 54'!$Q349,COLUMNS($A$14:D355)),"")</f>
        <v/>
      </c>
      <c r="E355" s="42"/>
      <c r="F355" s="42"/>
      <c r="G355" s="42"/>
      <c r="H355" s="42"/>
      <c r="I355" s="152"/>
      <c r="J355" s="43"/>
      <c r="K355" s="145" t="str">
        <f t="shared" si="21"/>
        <v/>
      </c>
      <c r="L355" s="145" t="str">
        <f t="shared" si="22"/>
        <v/>
      </c>
      <c r="M355" s="145" t="str">
        <f t="shared" si="23"/>
        <v/>
      </c>
      <c r="P355" s="44" t="str">
        <f t="shared" si="20"/>
        <v/>
      </c>
      <c r="Q355" s="44">
        <f>COUNTIF($P$14:$P355,"x")</f>
        <v>1</v>
      </c>
    </row>
    <row r="356" spans="1:17" ht="28.5" customHeight="1" x14ac:dyDescent="0.25">
      <c r="A356" s="90" t="str">
        <f>IFERROR(INDEX('GASB 54'!$A$8:$D$1794,'GASB 54'!$Q350,COLUMNS($A$14:A356)),"")</f>
        <v/>
      </c>
      <c r="B356" s="90" t="str">
        <f>IFERROR(INDEX('GASB 54'!$A$7:$D$1794,'GASB 54'!$Q350,COLUMNS($A$14:B356)),"")</f>
        <v/>
      </c>
      <c r="C356" s="148" t="str">
        <f>IFERROR(INDEX('GASB 54'!$A$7:$D$1794,'GASB 54'!$Q350,COLUMNS($A$14:C356)),"")</f>
        <v/>
      </c>
      <c r="D356" s="90" t="str">
        <f>IFERROR(INDEX('GASB 54'!$A$7:$D$1794,'GASB 54'!$Q350,COLUMNS($A$14:D356)),"")</f>
        <v/>
      </c>
      <c r="E356" s="42"/>
      <c r="F356" s="42"/>
      <c r="G356" s="42"/>
      <c r="H356" s="42"/>
      <c r="I356" s="152"/>
      <c r="J356" s="43"/>
      <c r="K356" s="145" t="str">
        <f t="shared" si="21"/>
        <v/>
      </c>
      <c r="L356" s="145" t="str">
        <f t="shared" si="22"/>
        <v/>
      </c>
      <c r="M356" s="145" t="str">
        <f t="shared" si="23"/>
        <v/>
      </c>
      <c r="P356" s="44" t="str">
        <f t="shared" si="20"/>
        <v/>
      </c>
      <c r="Q356" s="44">
        <f>COUNTIF($P$14:$P356,"x")</f>
        <v>1</v>
      </c>
    </row>
    <row r="357" spans="1:17" ht="28.5" customHeight="1" x14ac:dyDescent="0.25">
      <c r="A357" s="90" t="str">
        <f>IFERROR(INDEX('GASB 54'!$A$8:$D$1794,'GASB 54'!$Q351,COLUMNS($A$14:A357)),"")</f>
        <v/>
      </c>
      <c r="B357" s="90" t="str">
        <f>IFERROR(INDEX('GASB 54'!$A$7:$D$1794,'GASB 54'!$Q351,COLUMNS($A$14:B357)),"")</f>
        <v/>
      </c>
      <c r="C357" s="148" t="str">
        <f>IFERROR(INDEX('GASB 54'!$A$7:$D$1794,'GASB 54'!$Q351,COLUMNS($A$14:C357)),"")</f>
        <v/>
      </c>
      <c r="D357" s="90" t="str">
        <f>IFERROR(INDEX('GASB 54'!$A$7:$D$1794,'GASB 54'!$Q351,COLUMNS($A$14:D357)),"")</f>
        <v/>
      </c>
      <c r="E357" s="42"/>
      <c r="F357" s="42"/>
      <c r="G357" s="42"/>
      <c r="H357" s="42"/>
      <c r="I357" s="152"/>
      <c r="J357" s="43"/>
      <c r="K357" s="145" t="str">
        <f t="shared" si="21"/>
        <v/>
      </c>
      <c r="L357" s="145" t="str">
        <f t="shared" si="22"/>
        <v/>
      </c>
      <c r="M357" s="145" t="str">
        <f t="shared" si="23"/>
        <v/>
      </c>
      <c r="P357" s="44" t="str">
        <f t="shared" si="20"/>
        <v/>
      </c>
      <c r="Q357" s="44">
        <f>COUNTIF($P$14:$P357,"x")</f>
        <v>1</v>
      </c>
    </row>
    <row r="358" spans="1:17" ht="28.5" customHeight="1" x14ac:dyDescent="0.25">
      <c r="A358" s="90" t="str">
        <f>IFERROR(INDEX('GASB 54'!$A$8:$D$1794,'GASB 54'!$Q352,COLUMNS($A$14:A358)),"")</f>
        <v/>
      </c>
      <c r="B358" s="90" t="str">
        <f>IFERROR(INDEX('GASB 54'!$A$7:$D$1794,'GASB 54'!$Q352,COLUMNS($A$14:B358)),"")</f>
        <v/>
      </c>
      <c r="C358" s="148" t="str">
        <f>IFERROR(INDEX('GASB 54'!$A$7:$D$1794,'GASB 54'!$Q352,COLUMNS($A$14:C358)),"")</f>
        <v/>
      </c>
      <c r="D358" s="90" t="str">
        <f>IFERROR(INDEX('GASB 54'!$A$7:$D$1794,'GASB 54'!$Q352,COLUMNS($A$14:D358)),"")</f>
        <v/>
      </c>
      <c r="E358" s="42"/>
      <c r="F358" s="42"/>
      <c r="G358" s="42"/>
      <c r="H358" s="42"/>
      <c r="I358" s="152"/>
      <c r="J358" s="43"/>
      <c r="K358" s="145" t="str">
        <f t="shared" si="21"/>
        <v/>
      </c>
      <c r="L358" s="145" t="str">
        <f t="shared" si="22"/>
        <v/>
      </c>
      <c r="M358" s="145" t="str">
        <f t="shared" si="23"/>
        <v/>
      </c>
      <c r="P358" s="44" t="str">
        <f t="shared" si="20"/>
        <v/>
      </c>
      <c r="Q358" s="44">
        <f>COUNTIF($P$14:$P358,"x")</f>
        <v>1</v>
      </c>
    </row>
    <row r="359" spans="1:17" ht="28.5" customHeight="1" x14ac:dyDescent="0.25">
      <c r="A359" s="90" t="str">
        <f>IFERROR(INDEX('GASB 54'!$A$8:$D$1794,'GASB 54'!$Q353,COLUMNS($A$14:A359)),"")</f>
        <v/>
      </c>
      <c r="B359" s="90" t="str">
        <f>IFERROR(INDEX('GASB 54'!$A$7:$D$1794,'GASB 54'!$Q353,COLUMNS($A$14:B359)),"")</f>
        <v/>
      </c>
      <c r="C359" s="148" t="str">
        <f>IFERROR(INDEX('GASB 54'!$A$7:$D$1794,'GASB 54'!$Q353,COLUMNS($A$14:C359)),"")</f>
        <v/>
      </c>
      <c r="D359" s="90" t="str">
        <f>IFERROR(INDEX('GASB 54'!$A$7:$D$1794,'GASB 54'!$Q353,COLUMNS($A$14:D359)),"")</f>
        <v/>
      </c>
      <c r="E359" s="42"/>
      <c r="F359" s="42"/>
      <c r="G359" s="42"/>
      <c r="H359" s="42"/>
      <c r="I359" s="152"/>
      <c r="J359" s="43"/>
      <c r="K359" s="145" t="str">
        <f t="shared" si="21"/>
        <v/>
      </c>
      <c r="L359" s="145" t="str">
        <f t="shared" si="22"/>
        <v/>
      </c>
      <c r="M359" s="145" t="str">
        <f t="shared" si="23"/>
        <v/>
      </c>
      <c r="P359" s="44" t="str">
        <f t="shared" si="20"/>
        <v/>
      </c>
      <c r="Q359" s="44">
        <f>COUNTIF($P$14:$P359,"x")</f>
        <v>1</v>
      </c>
    </row>
    <row r="360" spans="1:17" ht="28.5" customHeight="1" x14ac:dyDescent="0.25">
      <c r="A360" s="90" t="str">
        <f>IFERROR(INDEX('GASB 54'!$A$8:$D$1794,'GASB 54'!$Q354,COLUMNS($A$14:A360)),"")</f>
        <v/>
      </c>
      <c r="B360" s="90" t="str">
        <f>IFERROR(INDEX('GASB 54'!$A$7:$D$1794,'GASB 54'!$Q354,COLUMNS($A$14:B360)),"")</f>
        <v/>
      </c>
      <c r="C360" s="148" t="str">
        <f>IFERROR(INDEX('GASB 54'!$A$7:$D$1794,'GASB 54'!$Q354,COLUMNS($A$14:C360)),"")</f>
        <v/>
      </c>
      <c r="D360" s="90" t="str">
        <f>IFERROR(INDEX('GASB 54'!$A$7:$D$1794,'GASB 54'!$Q354,COLUMNS($A$14:D360)),"")</f>
        <v/>
      </c>
      <c r="E360" s="42"/>
      <c r="F360" s="42"/>
      <c r="G360" s="42"/>
      <c r="H360" s="42"/>
      <c r="I360" s="152"/>
      <c r="J360" s="43"/>
      <c r="K360" s="145" t="str">
        <f t="shared" si="21"/>
        <v/>
      </c>
      <c r="L360" s="145" t="str">
        <f t="shared" si="22"/>
        <v/>
      </c>
      <c r="M360" s="145" t="str">
        <f t="shared" si="23"/>
        <v/>
      </c>
      <c r="P360" s="44" t="str">
        <f t="shared" si="20"/>
        <v/>
      </c>
      <c r="Q360" s="44">
        <f>COUNTIF($P$14:$P360,"x")</f>
        <v>1</v>
      </c>
    </row>
    <row r="361" spans="1:17" ht="28.5" customHeight="1" x14ac:dyDescent="0.25">
      <c r="A361" s="90" t="str">
        <f>IFERROR(INDEX('GASB 54'!$A$8:$D$1794,'GASB 54'!$Q355,COLUMNS($A$14:A361)),"")</f>
        <v/>
      </c>
      <c r="B361" s="90" t="str">
        <f>IFERROR(INDEX('GASB 54'!$A$7:$D$1794,'GASB 54'!$Q355,COLUMNS($A$14:B361)),"")</f>
        <v/>
      </c>
      <c r="C361" s="148" t="str">
        <f>IFERROR(INDEX('GASB 54'!$A$7:$D$1794,'GASB 54'!$Q355,COLUMNS($A$14:C361)),"")</f>
        <v/>
      </c>
      <c r="D361" s="90" t="str">
        <f>IFERROR(INDEX('GASB 54'!$A$7:$D$1794,'GASB 54'!$Q355,COLUMNS($A$14:D361)),"")</f>
        <v/>
      </c>
      <c r="E361" s="42"/>
      <c r="F361" s="42"/>
      <c r="G361" s="42"/>
      <c r="H361" s="42"/>
      <c r="I361" s="152"/>
      <c r="J361" s="43"/>
      <c r="K361" s="145" t="str">
        <f t="shared" si="21"/>
        <v/>
      </c>
      <c r="L361" s="145" t="str">
        <f t="shared" si="22"/>
        <v/>
      </c>
      <c r="M361" s="145" t="str">
        <f t="shared" si="23"/>
        <v/>
      </c>
      <c r="P361" s="44" t="str">
        <f t="shared" si="20"/>
        <v/>
      </c>
      <c r="Q361" s="44">
        <f>COUNTIF($P$14:$P361,"x")</f>
        <v>1</v>
      </c>
    </row>
    <row r="362" spans="1:17" ht="28.5" customHeight="1" x14ac:dyDescent="0.25">
      <c r="A362" s="90" t="str">
        <f>IFERROR(INDEX('GASB 54'!$A$8:$D$1794,'GASB 54'!$Q356,COLUMNS($A$14:A362)),"")</f>
        <v/>
      </c>
      <c r="B362" s="90" t="str">
        <f>IFERROR(INDEX('GASB 54'!$A$7:$D$1794,'GASB 54'!$Q356,COLUMNS($A$14:B362)),"")</f>
        <v/>
      </c>
      <c r="C362" s="148" t="str">
        <f>IFERROR(INDEX('GASB 54'!$A$7:$D$1794,'GASB 54'!$Q356,COLUMNS($A$14:C362)),"")</f>
        <v/>
      </c>
      <c r="D362" s="90" t="str">
        <f>IFERROR(INDEX('GASB 54'!$A$7:$D$1794,'GASB 54'!$Q356,COLUMNS($A$14:D362)),"")</f>
        <v/>
      </c>
      <c r="E362" s="42"/>
      <c r="F362" s="42"/>
      <c r="G362" s="42"/>
      <c r="H362" s="42"/>
      <c r="I362" s="152"/>
      <c r="J362" s="43"/>
      <c r="K362" s="145" t="str">
        <f t="shared" si="21"/>
        <v/>
      </c>
      <c r="L362" s="145" t="str">
        <f t="shared" si="22"/>
        <v/>
      </c>
      <c r="M362" s="145" t="str">
        <f t="shared" si="23"/>
        <v/>
      </c>
      <c r="P362" s="44" t="str">
        <f t="shared" si="20"/>
        <v/>
      </c>
      <c r="Q362" s="44">
        <f>COUNTIF($P$14:$P362,"x")</f>
        <v>1</v>
      </c>
    </row>
    <row r="363" spans="1:17" ht="28.5" customHeight="1" x14ac:dyDescent="0.25">
      <c r="A363" s="90" t="str">
        <f>IFERROR(INDEX('GASB 54'!$A$8:$D$1794,'GASB 54'!$Q357,COLUMNS($A$14:A363)),"")</f>
        <v/>
      </c>
      <c r="B363" s="90" t="str">
        <f>IFERROR(INDEX('GASB 54'!$A$7:$D$1794,'GASB 54'!$Q357,COLUMNS($A$14:B363)),"")</f>
        <v/>
      </c>
      <c r="C363" s="148" t="str">
        <f>IFERROR(INDEX('GASB 54'!$A$7:$D$1794,'GASB 54'!$Q357,COLUMNS($A$14:C363)),"")</f>
        <v/>
      </c>
      <c r="D363" s="90" t="str">
        <f>IFERROR(INDEX('GASB 54'!$A$7:$D$1794,'GASB 54'!$Q357,COLUMNS($A$14:D363)),"")</f>
        <v/>
      </c>
      <c r="E363" s="42"/>
      <c r="F363" s="42"/>
      <c r="G363" s="42"/>
      <c r="H363" s="42"/>
      <c r="I363" s="152"/>
      <c r="J363" s="43"/>
      <c r="K363" s="145" t="str">
        <f t="shared" si="21"/>
        <v/>
      </c>
      <c r="L363" s="145" t="str">
        <f t="shared" si="22"/>
        <v/>
      </c>
      <c r="M363" s="145" t="str">
        <f t="shared" si="23"/>
        <v/>
      </c>
      <c r="P363" s="44" t="str">
        <f t="shared" si="20"/>
        <v/>
      </c>
      <c r="Q363" s="44">
        <f>COUNTIF($P$14:$P363,"x")</f>
        <v>1</v>
      </c>
    </row>
    <row r="364" spans="1:17" ht="28.5" customHeight="1" x14ac:dyDescent="0.25">
      <c r="A364" s="90" t="str">
        <f>IFERROR(INDEX('GASB 54'!$A$8:$D$1794,'GASB 54'!$Q358,COLUMNS($A$14:A364)),"")</f>
        <v/>
      </c>
      <c r="B364" s="90" t="str">
        <f>IFERROR(INDEX('GASB 54'!$A$7:$D$1794,'GASB 54'!$Q358,COLUMNS($A$14:B364)),"")</f>
        <v/>
      </c>
      <c r="C364" s="148" t="str">
        <f>IFERROR(INDEX('GASB 54'!$A$7:$D$1794,'GASB 54'!$Q358,COLUMNS($A$14:C364)),"")</f>
        <v/>
      </c>
      <c r="D364" s="90" t="str">
        <f>IFERROR(INDEX('GASB 54'!$A$7:$D$1794,'GASB 54'!$Q358,COLUMNS($A$14:D364)),"")</f>
        <v/>
      </c>
      <c r="E364" s="42"/>
      <c r="F364" s="42"/>
      <c r="G364" s="42"/>
      <c r="H364" s="42"/>
      <c r="I364" s="152"/>
      <c r="J364" s="43"/>
      <c r="K364" s="145" t="str">
        <f t="shared" si="21"/>
        <v/>
      </c>
      <c r="L364" s="145" t="str">
        <f t="shared" si="22"/>
        <v/>
      </c>
      <c r="M364" s="145" t="str">
        <f t="shared" si="23"/>
        <v/>
      </c>
      <c r="P364" s="44" t="str">
        <f t="shared" si="20"/>
        <v/>
      </c>
      <c r="Q364" s="44">
        <f>COUNTIF($P$14:$P364,"x")</f>
        <v>1</v>
      </c>
    </row>
    <row r="365" spans="1:17" ht="28.5" customHeight="1" x14ac:dyDescent="0.25">
      <c r="A365" s="90" t="str">
        <f>IFERROR(INDEX('GASB 54'!$A$8:$D$1794,'GASB 54'!$Q359,COLUMNS($A$14:A365)),"")</f>
        <v/>
      </c>
      <c r="B365" s="90" t="str">
        <f>IFERROR(INDEX('GASB 54'!$A$7:$D$1794,'GASB 54'!$Q359,COLUMNS($A$14:B365)),"")</f>
        <v/>
      </c>
      <c r="C365" s="148" t="str">
        <f>IFERROR(INDEX('GASB 54'!$A$7:$D$1794,'GASB 54'!$Q359,COLUMNS($A$14:C365)),"")</f>
        <v/>
      </c>
      <c r="D365" s="90" t="str">
        <f>IFERROR(INDEX('GASB 54'!$A$7:$D$1794,'GASB 54'!$Q359,COLUMNS($A$14:D365)),"")</f>
        <v/>
      </c>
      <c r="E365" s="42"/>
      <c r="F365" s="42"/>
      <c r="G365" s="42"/>
      <c r="H365" s="42"/>
      <c r="I365" s="152"/>
      <c r="J365" s="43"/>
      <c r="K365" s="145" t="str">
        <f t="shared" si="21"/>
        <v/>
      </c>
      <c r="L365" s="145" t="str">
        <f t="shared" si="22"/>
        <v/>
      </c>
      <c r="M365" s="145" t="str">
        <f t="shared" si="23"/>
        <v/>
      </c>
      <c r="P365" s="44" t="str">
        <f t="shared" si="20"/>
        <v/>
      </c>
      <c r="Q365" s="44">
        <f>COUNTIF($P$14:$P365,"x")</f>
        <v>1</v>
      </c>
    </row>
    <row r="366" spans="1:17" ht="28.5" customHeight="1" x14ac:dyDescent="0.25">
      <c r="A366" s="90" t="str">
        <f>IFERROR(INDEX('GASB 54'!$A$8:$D$1794,'GASB 54'!$Q360,COLUMNS($A$14:A366)),"")</f>
        <v/>
      </c>
      <c r="B366" s="90" t="str">
        <f>IFERROR(INDEX('GASB 54'!$A$7:$D$1794,'GASB 54'!$Q360,COLUMNS($A$14:B366)),"")</f>
        <v/>
      </c>
      <c r="C366" s="148" t="str">
        <f>IFERROR(INDEX('GASB 54'!$A$7:$D$1794,'GASB 54'!$Q360,COLUMNS($A$14:C366)),"")</f>
        <v/>
      </c>
      <c r="D366" s="90" t="str">
        <f>IFERROR(INDEX('GASB 54'!$A$7:$D$1794,'GASB 54'!$Q360,COLUMNS($A$14:D366)),"")</f>
        <v/>
      </c>
      <c r="E366" s="42"/>
      <c r="F366" s="42"/>
      <c r="G366" s="42"/>
      <c r="H366" s="42"/>
      <c r="I366" s="152"/>
      <c r="J366" s="43"/>
      <c r="K366" s="145" t="str">
        <f t="shared" si="21"/>
        <v/>
      </c>
      <c r="L366" s="145" t="str">
        <f t="shared" si="22"/>
        <v/>
      </c>
      <c r="M366" s="145" t="str">
        <f t="shared" si="23"/>
        <v/>
      </c>
      <c r="P366" s="44" t="str">
        <f t="shared" si="20"/>
        <v/>
      </c>
      <c r="Q366" s="44">
        <f>COUNTIF($P$14:$P366,"x")</f>
        <v>1</v>
      </c>
    </row>
    <row r="367" spans="1:17" ht="28.5" customHeight="1" x14ac:dyDescent="0.25">
      <c r="A367" s="90" t="str">
        <f>IFERROR(INDEX('GASB 54'!$A$8:$D$1794,'GASB 54'!$Q361,COLUMNS($A$14:A367)),"")</f>
        <v/>
      </c>
      <c r="B367" s="90" t="str">
        <f>IFERROR(INDEX('GASB 54'!$A$7:$D$1794,'GASB 54'!$Q361,COLUMNS($A$14:B367)),"")</f>
        <v/>
      </c>
      <c r="C367" s="148" t="str">
        <f>IFERROR(INDEX('GASB 54'!$A$7:$D$1794,'GASB 54'!$Q361,COLUMNS($A$14:C367)),"")</f>
        <v/>
      </c>
      <c r="D367" s="90" t="str">
        <f>IFERROR(INDEX('GASB 54'!$A$7:$D$1794,'GASB 54'!$Q361,COLUMNS($A$14:D367)),"")</f>
        <v/>
      </c>
      <c r="E367" s="42"/>
      <c r="F367" s="42"/>
      <c r="G367" s="42"/>
      <c r="H367" s="42"/>
      <c r="I367" s="152"/>
      <c r="J367" s="43"/>
      <c r="K367" s="145" t="str">
        <f t="shared" si="21"/>
        <v/>
      </c>
      <c r="L367" s="145" t="str">
        <f t="shared" si="22"/>
        <v/>
      </c>
      <c r="M367" s="145" t="str">
        <f t="shared" si="23"/>
        <v/>
      </c>
      <c r="P367" s="44" t="str">
        <f t="shared" si="20"/>
        <v/>
      </c>
      <c r="Q367" s="44">
        <f>COUNTIF($P$14:$P367,"x")</f>
        <v>1</v>
      </c>
    </row>
    <row r="368" spans="1:17" ht="28.5" customHeight="1" x14ac:dyDescent="0.25">
      <c r="A368" s="90" t="str">
        <f>IFERROR(INDEX('GASB 54'!$A$8:$D$1794,'GASB 54'!$Q362,COLUMNS($A$14:A368)),"")</f>
        <v/>
      </c>
      <c r="B368" s="90" t="str">
        <f>IFERROR(INDEX('GASB 54'!$A$7:$D$1794,'GASB 54'!$Q362,COLUMNS($A$14:B368)),"")</f>
        <v/>
      </c>
      <c r="C368" s="148" t="str">
        <f>IFERROR(INDEX('GASB 54'!$A$7:$D$1794,'GASB 54'!$Q362,COLUMNS($A$14:C368)),"")</f>
        <v/>
      </c>
      <c r="D368" s="90" t="str">
        <f>IFERROR(INDEX('GASB 54'!$A$7:$D$1794,'GASB 54'!$Q362,COLUMNS($A$14:D368)),"")</f>
        <v/>
      </c>
      <c r="E368" s="42"/>
      <c r="F368" s="42"/>
      <c r="G368" s="42"/>
      <c r="H368" s="42"/>
      <c r="I368" s="152"/>
      <c r="J368" s="43"/>
      <c r="K368" s="145" t="str">
        <f t="shared" si="21"/>
        <v/>
      </c>
      <c r="L368" s="145" t="str">
        <f t="shared" si="22"/>
        <v/>
      </c>
      <c r="M368" s="145" t="str">
        <f t="shared" si="23"/>
        <v/>
      </c>
      <c r="P368" s="44" t="str">
        <f t="shared" si="20"/>
        <v/>
      </c>
      <c r="Q368" s="44">
        <f>COUNTIF($P$14:$P368,"x")</f>
        <v>1</v>
      </c>
    </row>
    <row r="369" spans="1:17" ht="28.5" customHeight="1" x14ac:dyDescent="0.25">
      <c r="A369" s="90" t="str">
        <f>IFERROR(INDEX('GASB 54'!$A$8:$D$1794,'GASB 54'!$Q363,COLUMNS($A$14:A369)),"")</f>
        <v/>
      </c>
      <c r="B369" s="90" t="str">
        <f>IFERROR(INDEX('GASB 54'!$A$7:$D$1794,'GASB 54'!$Q363,COLUMNS($A$14:B369)),"")</f>
        <v/>
      </c>
      <c r="C369" s="148" t="str">
        <f>IFERROR(INDEX('GASB 54'!$A$7:$D$1794,'GASB 54'!$Q363,COLUMNS($A$14:C369)),"")</f>
        <v/>
      </c>
      <c r="D369" s="90" t="str">
        <f>IFERROR(INDEX('GASB 54'!$A$7:$D$1794,'GASB 54'!$Q363,COLUMNS($A$14:D369)),"")</f>
        <v/>
      </c>
      <c r="E369" s="42"/>
      <c r="F369" s="42"/>
      <c r="G369" s="42"/>
      <c r="H369" s="42"/>
      <c r="I369" s="152"/>
      <c r="J369" s="43"/>
      <c r="K369" s="145" t="str">
        <f t="shared" si="21"/>
        <v/>
      </c>
      <c r="L369" s="145" t="str">
        <f t="shared" si="22"/>
        <v/>
      </c>
      <c r="M369" s="145" t="str">
        <f t="shared" si="23"/>
        <v/>
      </c>
      <c r="P369" s="44" t="str">
        <f t="shared" si="20"/>
        <v/>
      </c>
      <c r="Q369" s="44">
        <f>COUNTIF($P$14:$P369,"x")</f>
        <v>1</v>
      </c>
    </row>
    <row r="370" spans="1:17" ht="28.5" customHeight="1" x14ac:dyDescent="0.25">
      <c r="A370" s="90" t="str">
        <f>IFERROR(INDEX('GASB 54'!$A$8:$D$1794,'GASB 54'!$Q364,COLUMNS($A$14:A370)),"")</f>
        <v/>
      </c>
      <c r="B370" s="90" t="str">
        <f>IFERROR(INDEX('GASB 54'!$A$7:$D$1794,'GASB 54'!$Q364,COLUMNS($A$14:B370)),"")</f>
        <v/>
      </c>
      <c r="C370" s="148" t="str">
        <f>IFERROR(INDEX('GASB 54'!$A$7:$D$1794,'GASB 54'!$Q364,COLUMNS($A$14:C370)),"")</f>
        <v/>
      </c>
      <c r="D370" s="90" t="str">
        <f>IFERROR(INDEX('GASB 54'!$A$7:$D$1794,'GASB 54'!$Q364,COLUMNS($A$14:D370)),"")</f>
        <v/>
      </c>
      <c r="E370" s="42"/>
      <c r="F370" s="42"/>
      <c r="G370" s="42"/>
      <c r="H370" s="42"/>
      <c r="I370" s="152"/>
      <c r="J370" s="43"/>
      <c r="K370" s="145" t="str">
        <f t="shared" si="21"/>
        <v/>
      </c>
      <c r="L370" s="145" t="str">
        <f t="shared" si="22"/>
        <v/>
      </c>
      <c r="M370" s="145" t="str">
        <f t="shared" si="23"/>
        <v/>
      </c>
      <c r="P370" s="44" t="str">
        <f t="shared" si="20"/>
        <v/>
      </c>
      <c r="Q370" s="44">
        <f>COUNTIF($P$14:$P370,"x")</f>
        <v>1</v>
      </c>
    </row>
    <row r="371" spans="1:17" ht="28.5" customHeight="1" x14ac:dyDescent="0.25">
      <c r="A371" s="90" t="str">
        <f>IFERROR(INDEX('GASB 54'!$A$8:$D$1794,'GASB 54'!$Q365,COLUMNS($A$14:A371)),"")</f>
        <v/>
      </c>
      <c r="B371" s="90" t="str">
        <f>IFERROR(INDEX('GASB 54'!$A$7:$D$1794,'GASB 54'!$Q365,COLUMNS($A$14:B371)),"")</f>
        <v/>
      </c>
      <c r="C371" s="148" t="str">
        <f>IFERROR(INDEX('GASB 54'!$A$7:$D$1794,'GASB 54'!$Q365,COLUMNS($A$14:C371)),"")</f>
        <v/>
      </c>
      <c r="D371" s="90" t="str">
        <f>IFERROR(INDEX('GASB 54'!$A$7:$D$1794,'GASB 54'!$Q365,COLUMNS($A$14:D371)),"")</f>
        <v/>
      </c>
      <c r="E371" s="42"/>
      <c r="F371" s="42"/>
      <c r="G371" s="42"/>
      <c r="H371" s="42"/>
      <c r="I371" s="152"/>
      <c r="J371" s="43"/>
      <c r="K371" s="145" t="str">
        <f t="shared" si="21"/>
        <v/>
      </c>
      <c r="L371" s="145" t="str">
        <f t="shared" si="22"/>
        <v/>
      </c>
      <c r="M371" s="145" t="str">
        <f t="shared" si="23"/>
        <v/>
      </c>
      <c r="P371" s="44" t="str">
        <f t="shared" si="20"/>
        <v/>
      </c>
      <c r="Q371" s="44">
        <f>COUNTIF($P$14:$P371,"x")</f>
        <v>1</v>
      </c>
    </row>
    <row r="372" spans="1:17" ht="28.5" customHeight="1" x14ac:dyDescent="0.25">
      <c r="A372" s="90" t="str">
        <f>IFERROR(INDEX('GASB 54'!$A$8:$D$1794,'GASB 54'!$Q366,COLUMNS($A$14:A372)),"")</f>
        <v/>
      </c>
      <c r="B372" s="90" t="str">
        <f>IFERROR(INDEX('GASB 54'!$A$7:$D$1794,'GASB 54'!$Q366,COLUMNS($A$14:B372)),"")</f>
        <v/>
      </c>
      <c r="C372" s="148" t="str">
        <f>IFERROR(INDEX('GASB 54'!$A$7:$D$1794,'GASB 54'!$Q366,COLUMNS($A$14:C372)),"")</f>
        <v/>
      </c>
      <c r="D372" s="90" t="str">
        <f>IFERROR(INDEX('GASB 54'!$A$7:$D$1794,'GASB 54'!$Q366,COLUMNS($A$14:D372)),"")</f>
        <v/>
      </c>
      <c r="E372" s="42"/>
      <c r="F372" s="42"/>
      <c r="G372" s="42"/>
      <c r="H372" s="42"/>
      <c r="I372" s="152"/>
      <c r="J372" s="43"/>
      <c r="K372" s="145" t="str">
        <f t="shared" si="21"/>
        <v/>
      </c>
      <c r="L372" s="145" t="str">
        <f t="shared" si="22"/>
        <v/>
      </c>
      <c r="M372" s="145" t="str">
        <f t="shared" si="23"/>
        <v/>
      </c>
      <c r="P372" s="44" t="str">
        <f t="shared" si="20"/>
        <v/>
      </c>
      <c r="Q372" s="44">
        <f>COUNTIF($P$14:$P372,"x")</f>
        <v>1</v>
      </c>
    </row>
    <row r="373" spans="1:17" ht="28.5" customHeight="1" x14ac:dyDescent="0.25">
      <c r="A373" s="90" t="str">
        <f>IFERROR(INDEX('GASB 54'!$A$8:$D$1794,'GASB 54'!$Q367,COLUMNS($A$14:A373)),"")</f>
        <v/>
      </c>
      <c r="B373" s="90" t="str">
        <f>IFERROR(INDEX('GASB 54'!$A$7:$D$1794,'GASB 54'!$Q367,COLUMNS($A$14:B373)),"")</f>
        <v/>
      </c>
      <c r="C373" s="148" t="str">
        <f>IFERROR(INDEX('GASB 54'!$A$7:$D$1794,'GASB 54'!$Q367,COLUMNS($A$14:C373)),"")</f>
        <v/>
      </c>
      <c r="D373" s="90" t="str">
        <f>IFERROR(INDEX('GASB 54'!$A$7:$D$1794,'GASB 54'!$Q367,COLUMNS($A$14:D373)),"")</f>
        <v/>
      </c>
      <c r="E373" s="42"/>
      <c r="F373" s="42"/>
      <c r="G373" s="42"/>
      <c r="H373" s="42"/>
      <c r="I373" s="152"/>
      <c r="J373" s="43"/>
      <c r="K373" s="145" t="str">
        <f t="shared" si="21"/>
        <v/>
      </c>
      <c r="L373" s="145" t="str">
        <f t="shared" si="22"/>
        <v/>
      </c>
      <c r="M373" s="145" t="str">
        <f t="shared" si="23"/>
        <v/>
      </c>
      <c r="P373" s="44" t="str">
        <f t="shared" si="20"/>
        <v/>
      </c>
      <c r="Q373" s="44">
        <f>COUNTIF($P$14:$P373,"x")</f>
        <v>1</v>
      </c>
    </row>
    <row r="374" spans="1:17" ht="28.5" customHeight="1" x14ac:dyDescent="0.25">
      <c r="A374" s="90" t="str">
        <f>IFERROR(INDEX('GASB 54'!$A$8:$D$1794,'GASB 54'!$Q368,COLUMNS($A$14:A374)),"")</f>
        <v/>
      </c>
      <c r="B374" s="90" t="str">
        <f>IFERROR(INDEX('GASB 54'!$A$7:$D$1794,'GASB 54'!$Q368,COLUMNS($A$14:B374)),"")</f>
        <v/>
      </c>
      <c r="C374" s="148" t="str">
        <f>IFERROR(INDEX('GASB 54'!$A$7:$D$1794,'GASB 54'!$Q368,COLUMNS($A$14:C374)),"")</f>
        <v/>
      </c>
      <c r="D374" s="90" t="str">
        <f>IFERROR(INDEX('GASB 54'!$A$7:$D$1794,'GASB 54'!$Q368,COLUMNS($A$14:D374)),"")</f>
        <v/>
      </c>
      <c r="E374" s="42"/>
      <c r="F374" s="42"/>
      <c r="G374" s="42"/>
      <c r="H374" s="42"/>
      <c r="I374" s="152"/>
      <c r="J374" s="43"/>
      <c r="K374" s="145" t="str">
        <f t="shared" si="21"/>
        <v/>
      </c>
      <c r="L374" s="145" t="str">
        <f t="shared" si="22"/>
        <v/>
      </c>
      <c r="M374" s="145" t="str">
        <f t="shared" si="23"/>
        <v/>
      </c>
      <c r="P374" s="44" t="str">
        <f t="shared" si="20"/>
        <v/>
      </c>
      <c r="Q374" s="44">
        <f>COUNTIF($P$14:$P374,"x")</f>
        <v>1</v>
      </c>
    </row>
    <row r="375" spans="1:17" ht="28.5" customHeight="1" x14ac:dyDescent="0.25">
      <c r="A375" s="90" t="str">
        <f>IFERROR(INDEX('GASB 54'!$A$8:$D$1794,'GASB 54'!$Q369,COLUMNS($A$14:A375)),"")</f>
        <v/>
      </c>
      <c r="B375" s="90" t="str">
        <f>IFERROR(INDEX('GASB 54'!$A$7:$D$1794,'GASB 54'!$Q369,COLUMNS($A$14:B375)),"")</f>
        <v/>
      </c>
      <c r="C375" s="148" t="str">
        <f>IFERROR(INDEX('GASB 54'!$A$7:$D$1794,'GASB 54'!$Q369,COLUMNS($A$14:C375)),"")</f>
        <v/>
      </c>
      <c r="D375" s="90" t="str">
        <f>IFERROR(INDEX('GASB 54'!$A$7:$D$1794,'GASB 54'!$Q369,COLUMNS($A$14:D375)),"")</f>
        <v/>
      </c>
      <c r="E375" s="42"/>
      <c r="F375" s="42"/>
      <c r="G375" s="42"/>
      <c r="H375" s="42"/>
      <c r="I375" s="152"/>
      <c r="J375" s="43"/>
      <c r="K375" s="145" t="str">
        <f t="shared" si="21"/>
        <v/>
      </c>
      <c r="L375" s="145" t="str">
        <f t="shared" si="22"/>
        <v/>
      </c>
      <c r="M375" s="145" t="str">
        <f t="shared" si="23"/>
        <v/>
      </c>
      <c r="P375" s="44" t="str">
        <f t="shared" si="20"/>
        <v/>
      </c>
      <c r="Q375" s="44">
        <f>COUNTIF($P$14:$P375,"x")</f>
        <v>1</v>
      </c>
    </row>
    <row r="376" spans="1:17" ht="28.5" customHeight="1" x14ac:dyDescent="0.25">
      <c r="A376" s="90" t="str">
        <f>IFERROR(INDEX('GASB 54'!$A$8:$D$1794,'GASB 54'!$Q370,COLUMNS($A$14:A376)),"")</f>
        <v/>
      </c>
      <c r="B376" s="90" t="str">
        <f>IFERROR(INDEX('GASB 54'!$A$7:$D$1794,'GASB 54'!$Q370,COLUMNS($A$14:B376)),"")</f>
        <v/>
      </c>
      <c r="C376" s="148" t="str">
        <f>IFERROR(INDEX('GASB 54'!$A$7:$D$1794,'GASB 54'!$Q370,COLUMNS($A$14:C376)),"")</f>
        <v/>
      </c>
      <c r="D376" s="90" t="str">
        <f>IFERROR(INDEX('GASB 54'!$A$7:$D$1794,'GASB 54'!$Q370,COLUMNS($A$14:D376)),"")</f>
        <v/>
      </c>
      <c r="E376" s="42"/>
      <c r="F376" s="42"/>
      <c r="G376" s="42"/>
      <c r="H376" s="42"/>
      <c r="I376" s="152"/>
      <c r="J376" s="43"/>
      <c r="K376" s="145" t="str">
        <f t="shared" si="21"/>
        <v/>
      </c>
      <c r="L376" s="145" t="str">
        <f t="shared" si="22"/>
        <v/>
      </c>
      <c r="M376" s="145" t="str">
        <f t="shared" si="23"/>
        <v/>
      </c>
      <c r="P376" s="44" t="str">
        <f t="shared" si="20"/>
        <v/>
      </c>
      <c r="Q376" s="44">
        <f>COUNTIF($P$14:$P376,"x")</f>
        <v>1</v>
      </c>
    </row>
    <row r="377" spans="1:17" ht="28.5" customHeight="1" x14ac:dyDescent="0.25">
      <c r="A377" s="90" t="str">
        <f>IFERROR(INDEX('GASB 54'!$A$8:$D$1794,'GASB 54'!$Q371,COLUMNS($A$14:A377)),"")</f>
        <v/>
      </c>
      <c r="B377" s="90" t="str">
        <f>IFERROR(INDEX('GASB 54'!$A$7:$D$1794,'GASB 54'!$Q371,COLUMNS($A$14:B377)),"")</f>
        <v/>
      </c>
      <c r="C377" s="148" t="str">
        <f>IFERROR(INDEX('GASB 54'!$A$7:$D$1794,'GASB 54'!$Q371,COLUMNS($A$14:C377)),"")</f>
        <v/>
      </c>
      <c r="D377" s="90" t="str">
        <f>IFERROR(INDEX('GASB 54'!$A$7:$D$1794,'GASB 54'!$Q371,COLUMNS($A$14:D377)),"")</f>
        <v/>
      </c>
      <c r="E377" s="42"/>
      <c r="F377" s="42"/>
      <c r="G377" s="42"/>
      <c r="H377" s="42"/>
      <c r="I377" s="152"/>
      <c r="J377" s="43"/>
      <c r="K377" s="145" t="str">
        <f t="shared" si="21"/>
        <v/>
      </c>
      <c r="L377" s="145" t="str">
        <f t="shared" si="22"/>
        <v/>
      </c>
      <c r="M377" s="145" t="str">
        <f t="shared" si="23"/>
        <v/>
      </c>
      <c r="P377" s="44" t="str">
        <f t="shared" si="20"/>
        <v/>
      </c>
      <c r="Q377" s="44">
        <f>COUNTIF($P$14:$P377,"x")</f>
        <v>1</v>
      </c>
    </row>
    <row r="378" spans="1:17" ht="28.5" customHeight="1" x14ac:dyDescent="0.25">
      <c r="A378" s="90" t="str">
        <f>IFERROR(INDEX('GASB 54'!$A$8:$D$1794,'GASB 54'!$Q372,COLUMNS($A$14:A378)),"")</f>
        <v/>
      </c>
      <c r="B378" s="90" t="str">
        <f>IFERROR(INDEX('GASB 54'!$A$7:$D$1794,'GASB 54'!$Q372,COLUMNS($A$14:B378)),"")</f>
        <v/>
      </c>
      <c r="C378" s="148" t="str">
        <f>IFERROR(INDEX('GASB 54'!$A$7:$D$1794,'GASB 54'!$Q372,COLUMNS($A$14:C378)),"")</f>
        <v/>
      </c>
      <c r="D378" s="90" t="str">
        <f>IFERROR(INDEX('GASB 54'!$A$7:$D$1794,'GASB 54'!$Q372,COLUMNS($A$14:D378)),"")</f>
        <v/>
      </c>
      <c r="E378" s="42"/>
      <c r="F378" s="42"/>
      <c r="G378" s="42"/>
      <c r="H378" s="42"/>
      <c r="I378" s="152"/>
      <c r="J378" s="43"/>
      <c r="K378" s="145" t="str">
        <f t="shared" si="21"/>
        <v/>
      </c>
      <c r="L378" s="145" t="str">
        <f t="shared" si="22"/>
        <v/>
      </c>
      <c r="M378" s="145" t="str">
        <f t="shared" si="23"/>
        <v/>
      </c>
      <c r="P378" s="44" t="str">
        <f t="shared" si="20"/>
        <v/>
      </c>
      <c r="Q378" s="44">
        <f>COUNTIF($P$14:$P378,"x")</f>
        <v>1</v>
      </c>
    </row>
    <row r="379" spans="1:17" ht="28.5" customHeight="1" x14ac:dyDescent="0.25">
      <c r="A379" s="90" t="str">
        <f>IFERROR(INDEX('GASB 54'!$A$8:$D$1794,'GASB 54'!$Q373,COLUMNS($A$14:A379)),"")</f>
        <v/>
      </c>
      <c r="B379" s="90" t="str">
        <f>IFERROR(INDEX('GASB 54'!$A$7:$D$1794,'GASB 54'!$Q373,COLUMNS($A$14:B379)),"")</f>
        <v/>
      </c>
      <c r="C379" s="148" t="str">
        <f>IFERROR(INDEX('GASB 54'!$A$7:$D$1794,'GASB 54'!$Q373,COLUMNS($A$14:C379)),"")</f>
        <v/>
      </c>
      <c r="D379" s="90" t="str">
        <f>IFERROR(INDEX('GASB 54'!$A$7:$D$1794,'GASB 54'!$Q373,COLUMNS($A$14:D379)),"")</f>
        <v/>
      </c>
      <c r="E379" s="42"/>
      <c r="F379" s="42"/>
      <c r="G379" s="42"/>
      <c r="H379" s="42"/>
      <c r="I379" s="152"/>
      <c r="J379" s="43"/>
      <c r="K379" s="145" t="str">
        <f t="shared" si="21"/>
        <v/>
      </c>
      <c r="L379" s="145" t="str">
        <f t="shared" si="22"/>
        <v/>
      </c>
      <c r="M379" s="145" t="str">
        <f t="shared" si="23"/>
        <v/>
      </c>
      <c r="P379" s="44" t="str">
        <f t="shared" si="20"/>
        <v/>
      </c>
      <c r="Q379" s="44">
        <f>COUNTIF($P$14:$P379,"x")</f>
        <v>1</v>
      </c>
    </row>
    <row r="380" spans="1:17" ht="28.5" customHeight="1" x14ac:dyDescent="0.25">
      <c r="A380" s="90" t="str">
        <f>IFERROR(INDEX('GASB 54'!$A$8:$D$1794,'GASB 54'!$Q374,COLUMNS($A$14:A380)),"")</f>
        <v/>
      </c>
      <c r="B380" s="90" t="str">
        <f>IFERROR(INDEX('GASB 54'!$A$7:$D$1794,'GASB 54'!$Q374,COLUMNS($A$14:B380)),"")</f>
        <v/>
      </c>
      <c r="C380" s="148" t="str">
        <f>IFERROR(INDEX('GASB 54'!$A$7:$D$1794,'GASB 54'!$Q374,COLUMNS($A$14:C380)),"")</f>
        <v/>
      </c>
      <c r="D380" s="90" t="str">
        <f>IFERROR(INDEX('GASB 54'!$A$7:$D$1794,'GASB 54'!$Q374,COLUMNS($A$14:D380)),"")</f>
        <v/>
      </c>
      <c r="E380" s="42"/>
      <c r="F380" s="42"/>
      <c r="G380" s="42"/>
      <c r="H380" s="42"/>
      <c r="I380" s="152"/>
      <c r="J380" s="43"/>
      <c r="K380" s="145" t="str">
        <f t="shared" si="21"/>
        <v/>
      </c>
      <c r="L380" s="145" t="str">
        <f t="shared" si="22"/>
        <v/>
      </c>
      <c r="M380" s="145" t="str">
        <f t="shared" si="23"/>
        <v/>
      </c>
      <c r="P380" s="44" t="str">
        <f t="shared" si="20"/>
        <v/>
      </c>
      <c r="Q380" s="44">
        <f>COUNTIF($P$14:$P380,"x")</f>
        <v>1</v>
      </c>
    </row>
    <row r="381" spans="1:17" ht="28.5" customHeight="1" x14ac:dyDescent="0.25">
      <c r="A381" s="90" t="str">
        <f>IFERROR(INDEX('GASB 54'!$A$8:$D$1794,'GASB 54'!$Q375,COLUMNS($A$14:A381)),"")</f>
        <v/>
      </c>
      <c r="B381" s="90" t="str">
        <f>IFERROR(INDEX('GASB 54'!$A$7:$D$1794,'GASB 54'!$Q375,COLUMNS($A$14:B381)),"")</f>
        <v/>
      </c>
      <c r="C381" s="148" t="str">
        <f>IFERROR(INDEX('GASB 54'!$A$7:$D$1794,'GASB 54'!$Q375,COLUMNS($A$14:C381)),"")</f>
        <v/>
      </c>
      <c r="D381" s="90" t="str">
        <f>IFERROR(INDEX('GASB 54'!$A$7:$D$1794,'GASB 54'!$Q375,COLUMNS($A$14:D381)),"")</f>
        <v/>
      </c>
      <c r="E381" s="42"/>
      <c r="F381" s="42"/>
      <c r="G381" s="42"/>
      <c r="H381" s="42"/>
      <c r="I381" s="152"/>
      <c r="J381" s="43"/>
      <c r="K381" s="145" t="str">
        <f t="shared" si="21"/>
        <v/>
      </c>
      <c r="L381" s="145" t="str">
        <f t="shared" si="22"/>
        <v/>
      </c>
      <c r="M381" s="145" t="str">
        <f t="shared" si="23"/>
        <v/>
      </c>
      <c r="P381" s="44" t="str">
        <f t="shared" si="20"/>
        <v/>
      </c>
      <c r="Q381" s="44">
        <f>COUNTIF($P$14:$P381,"x")</f>
        <v>1</v>
      </c>
    </row>
    <row r="382" spans="1:17" ht="28.5" customHeight="1" x14ac:dyDescent="0.25">
      <c r="A382" s="90" t="str">
        <f>IFERROR(INDEX('GASB 54'!$A$8:$D$1794,'GASB 54'!$Q376,COLUMNS($A$14:A382)),"")</f>
        <v/>
      </c>
      <c r="B382" s="90" t="str">
        <f>IFERROR(INDEX('GASB 54'!$A$7:$D$1794,'GASB 54'!$Q376,COLUMNS($A$14:B382)),"")</f>
        <v/>
      </c>
      <c r="C382" s="148" t="str">
        <f>IFERROR(INDEX('GASB 54'!$A$7:$D$1794,'GASB 54'!$Q376,COLUMNS($A$14:C382)),"")</f>
        <v/>
      </c>
      <c r="D382" s="90" t="str">
        <f>IFERROR(INDEX('GASB 54'!$A$7:$D$1794,'GASB 54'!$Q376,COLUMNS($A$14:D382)),"")</f>
        <v/>
      </c>
      <c r="E382" s="42"/>
      <c r="F382" s="42"/>
      <c r="G382" s="42"/>
      <c r="H382" s="42"/>
      <c r="I382" s="152"/>
      <c r="J382" s="43"/>
      <c r="K382" s="145" t="str">
        <f t="shared" si="21"/>
        <v/>
      </c>
      <c r="L382" s="145" t="str">
        <f t="shared" si="22"/>
        <v/>
      </c>
      <c r="M382" s="145" t="str">
        <f t="shared" si="23"/>
        <v/>
      </c>
      <c r="P382" s="44" t="str">
        <f t="shared" si="20"/>
        <v/>
      </c>
      <c r="Q382" s="44">
        <f>COUNTIF($P$14:$P382,"x")</f>
        <v>1</v>
      </c>
    </row>
    <row r="383" spans="1:17" ht="28.5" customHeight="1" x14ac:dyDescent="0.25">
      <c r="A383" s="90" t="str">
        <f>IFERROR(INDEX('GASB 54'!$A$8:$D$1794,'GASB 54'!$Q377,COLUMNS($A$14:A383)),"")</f>
        <v/>
      </c>
      <c r="B383" s="90" t="str">
        <f>IFERROR(INDEX('GASB 54'!$A$7:$D$1794,'GASB 54'!$Q377,COLUMNS($A$14:B383)),"")</f>
        <v/>
      </c>
      <c r="C383" s="148" t="str">
        <f>IFERROR(INDEX('GASB 54'!$A$7:$D$1794,'GASB 54'!$Q377,COLUMNS($A$14:C383)),"")</f>
        <v/>
      </c>
      <c r="D383" s="90" t="str">
        <f>IFERROR(INDEX('GASB 54'!$A$7:$D$1794,'GASB 54'!$Q377,COLUMNS($A$14:D383)),"")</f>
        <v/>
      </c>
      <c r="E383" s="42"/>
      <c r="F383" s="42"/>
      <c r="G383" s="42"/>
      <c r="H383" s="42"/>
      <c r="I383" s="152"/>
      <c r="J383" s="43"/>
      <c r="K383" s="145" t="str">
        <f t="shared" si="21"/>
        <v/>
      </c>
      <c r="L383" s="145" t="str">
        <f t="shared" si="22"/>
        <v/>
      </c>
      <c r="M383" s="145" t="str">
        <f t="shared" si="23"/>
        <v/>
      </c>
      <c r="P383" s="44" t="str">
        <f t="shared" si="20"/>
        <v/>
      </c>
      <c r="Q383" s="44">
        <f>COUNTIF($P$14:$P383,"x")</f>
        <v>1</v>
      </c>
    </row>
    <row r="384" spans="1:17" ht="28.5" customHeight="1" x14ac:dyDescent="0.25">
      <c r="A384" s="90" t="str">
        <f>IFERROR(INDEX('GASB 54'!$A$8:$D$1794,'GASB 54'!$Q378,COLUMNS($A$14:A384)),"")</f>
        <v/>
      </c>
      <c r="B384" s="90" t="str">
        <f>IFERROR(INDEX('GASB 54'!$A$7:$D$1794,'GASB 54'!$Q378,COLUMNS($A$14:B384)),"")</f>
        <v/>
      </c>
      <c r="C384" s="148" t="str">
        <f>IFERROR(INDEX('GASB 54'!$A$7:$D$1794,'GASB 54'!$Q378,COLUMNS($A$14:C384)),"")</f>
        <v/>
      </c>
      <c r="D384" s="90" t="str">
        <f>IFERROR(INDEX('GASB 54'!$A$7:$D$1794,'GASB 54'!$Q378,COLUMNS($A$14:D384)),"")</f>
        <v/>
      </c>
      <c r="E384" s="42"/>
      <c r="F384" s="42"/>
      <c r="G384" s="42"/>
      <c r="H384" s="42"/>
      <c r="I384" s="152"/>
      <c r="J384" s="43"/>
      <c r="K384" s="145" t="str">
        <f t="shared" si="21"/>
        <v/>
      </c>
      <c r="L384" s="145" t="str">
        <f t="shared" si="22"/>
        <v/>
      </c>
      <c r="M384" s="145" t="str">
        <f t="shared" si="23"/>
        <v/>
      </c>
      <c r="P384" s="44" t="str">
        <f t="shared" si="20"/>
        <v/>
      </c>
      <c r="Q384" s="44">
        <f>COUNTIF($P$14:$P384,"x")</f>
        <v>1</v>
      </c>
    </row>
    <row r="385" spans="1:17" ht="28.5" customHeight="1" x14ac:dyDescent="0.25">
      <c r="A385" s="90" t="str">
        <f>IFERROR(INDEX('GASB 54'!$A$8:$D$1794,'GASB 54'!$Q379,COLUMNS($A$14:A385)),"")</f>
        <v/>
      </c>
      <c r="B385" s="90" t="str">
        <f>IFERROR(INDEX('GASB 54'!$A$7:$D$1794,'GASB 54'!$Q379,COLUMNS($A$14:B385)),"")</f>
        <v/>
      </c>
      <c r="C385" s="148" t="str">
        <f>IFERROR(INDEX('GASB 54'!$A$7:$D$1794,'GASB 54'!$Q379,COLUMNS($A$14:C385)),"")</f>
        <v/>
      </c>
      <c r="D385" s="90" t="str">
        <f>IFERROR(INDEX('GASB 54'!$A$7:$D$1794,'GASB 54'!$Q379,COLUMNS($A$14:D385)),"")</f>
        <v/>
      </c>
      <c r="E385" s="42"/>
      <c r="F385" s="42"/>
      <c r="G385" s="42"/>
      <c r="H385" s="42"/>
      <c r="I385" s="152"/>
      <c r="J385" s="43"/>
      <c r="K385" s="145" t="str">
        <f t="shared" si="21"/>
        <v/>
      </c>
      <c r="L385" s="145" t="str">
        <f t="shared" si="22"/>
        <v/>
      </c>
      <c r="M385" s="145" t="str">
        <f t="shared" si="23"/>
        <v/>
      </c>
      <c r="P385" s="44" t="str">
        <f t="shared" si="20"/>
        <v/>
      </c>
      <c r="Q385" s="44">
        <f>COUNTIF($P$14:$P385,"x")</f>
        <v>1</v>
      </c>
    </row>
    <row r="386" spans="1:17" ht="28.5" customHeight="1" x14ac:dyDescent="0.25">
      <c r="A386" s="90" t="str">
        <f>IFERROR(INDEX('GASB 54'!$A$8:$D$1794,'GASB 54'!$Q380,COLUMNS($A$14:A386)),"")</f>
        <v/>
      </c>
      <c r="B386" s="90" t="str">
        <f>IFERROR(INDEX('GASB 54'!$A$7:$D$1794,'GASB 54'!$Q380,COLUMNS($A$14:B386)),"")</f>
        <v/>
      </c>
      <c r="C386" s="148" t="str">
        <f>IFERROR(INDEX('GASB 54'!$A$7:$D$1794,'GASB 54'!$Q380,COLUMNS($A$14:C386)),"")</f>
        <v/>
      </c>
      <c r="D386" s="90" t="str">
        <f>IFERROR(INDEX('GASB 54'!$A$7:$D$1794,'GASB 54'!$Q380,COLUMNS($A$14:D386)),"")</f>
        <v/>
      </c>
      <c r="E386" s="42"/>
      <c r="F386" s="42"/>
      <c r="G386" s="42"/>
      <c r="H386" s="42"/>
      <c r="I386" s="152"/>
      <c r="J386" s="43"/>
      <c r="K386" s="145" t="str">
        <f t="shared" si="21"/>
        <v/>
      </c>
      <c r="L386" s="145" t="str">
        <f t="shared" si="22"/>
        <v/>
      </c>
      <c r="M386" s="145" t="str">
        <f t="shared" si="23"/>
        <v/>
      </c>
      <c r="P386" s="44" t="str">
        <f t="shared" si="20"/>
        <v/>
      </c>
      <c r="Q386" s="44">
        <f>COUNTIF($P$14:$P386,"x")</f>
        <v>1</v>
      </c>
    </row>
    <row r="387" spans="1:17" ht="28.5" customHeight="1" x14ac:dyDescent="0.25">
      <c r="A387" s="90" t="str">
        <f>IFERROR(INDEX('GASB 54'!$A$8:$D$1794,'GASB 54'!$Q381,COLUMNS($A$14:A387)),"")</f>
        <v/>
      </c>
      <c r="B387" s="90" t="str">
        <f>IFERROR(INDEX('GASB 54'!$A$7:$D$1794,'GASB 54'!$Q381,COLUMNS($A$14:B387)),"")</f>
        <v/>
      </c>
      <c r="C387" s="148" t="str">
        <f>IFERROR(INDEX('GASB 54'!$A$7:$D$1794,'GASB 54'!$Q381,COLUMNS($A$14:C387)),"")</f>
        <v/>
      </c>
      <c r="D387" s="90" t="str">
        <f>IFERROR(INDEX('GASB 54'!$A$7:$D$1794,'GASB 54'!$Q381,COLUMNS($A$14:D387)),"")</f>
        <v/>
      </c>
      <c r="E387" s="42"/>
      <c r="F387" s="42"/>
      <c r="G387" s="42"/>
      <c r="H387" s="42"/>
      <c r="I387" s="152"/>
      <c r="J387" s="43"/>
      <c r="K387" s="145" t="str">
        <f t="shared" si="21"/>
        <v/>
      </c>
      <c r="L387" s="145" t="str">
        <f t="shared" si="22"/>
        <v/>
      </c>
      <c r="M387" s="145" t="str">
        <f t="shared" si="23"/>
        <v/>
      </c>
      <c r="P387" s="44" t="str">
        <f t="shared" si="20"/>
        <v/>
      </c>
      <c r="Q387" s="44">
        <f>COUNTIF($P$14:$P387,"x")</f>
        <v>1</v>
      </c>
    </row>
    <row r="388" spans="1:17" ht="28.5" customHeight="1" x14ac:dyDescent="0.25">
      <c r="A388" s="90" t="str">
        <f>IFERROR(INDEX('GASB 54'!$A$8:$D$1794,'GASB 54'!$Q382,COLUMNS($A$14:A388)),"")</f>
        <v/>
      </c>
      <c r="B388" s="90" t="str">
        <f>IFERROR(INDEX('GASB 54'!$A$7:$D$1794,'GASB 54'!$Q382,COLUMNS($A$14:B388)),"")</f>
        <v/>
      </c>
      <c r="C388" s="148" t="str">
        <f>IFERROR(INDEX('GASB 54'!$A$7:$D$1794,'GASB 54'!$Q382,COLUMNS($A$14:C388)),"")</f>
        <v/>
      </c>
      <c r="D388" s="90" t="str">
        <f>IFERROR(INDEX('GASB 54'!$A$7:$D$1794,'GASB 54'!$Q382,COLUMNS($A$14:D388)),"")</f>
        <v/>
      </c>
      <c r="E388" s="42"/>
      <c r="F388" s="42"/>
      <c r="G388" s="42"/>
      <c r="H388" s="42"/>
      <c r="I388" s="152"/>
      <c r="J388" s="43"/>
      <c r="K388" s="145" t="str">
        <f t="shared" si="21"/>
        <v/>
      </c>
      <c r="L388" s="145" t="str">
        <f t="shared" si="22"/>
        <v/>
      </c>
      <c r="M388" s="145" t="str">
        <f t="shared" si="23"/>
        <v/>
      </c>
      <c r="P388" s="44" t="str">
        <f t="shared" si="20"/>
        <v/>
      </c>
      <c r="Q388" s="44">
        <f>COUNTIF($P$14:$P388,"x")</f>
        <v>1</v>
      </c>
    </row>
    <row r="389" spans="1:17" ht="28.5" customHeight="1" x14ac:dyDescent="0.25">
      <c r="A389" s="90" t="str">
        <f>IFERROR(INDEX('GASB 54'!$A$8:$D$1794,'GASB 54'!$Q383,COLUMNS($A$14:A389)),"")</f>
        <v/>
      </c>
      <c r="B389" s="90" t="str">
        <f>IFERROR(INDEX('GASB 54'!$A$7:$D$1794,'GASB 54'!$Q383,COLUMNS($A$14:B389)),"")</f>
        <v/>
      </c>
      <c r="C389" s="148" t="str">
        <f>IFERROR(INDEX('GASB 54'!$A$7:$D$1794,'GASB 54'!$Q383,COLUMNS($A$14:C389)),"")</f>
        <v/>
      </c>
      <c r="D389" s="90" t="str">
        <f>IFERROR(INDEX('GASB 54'!$A$7:$D$1794,'GASB 54'!$Q383,COLUMNS($A$14:D389)),"")</f>
        <v/>
      </c>
      <c r="E389" s="42"/>
      <c r="F389" s="42"/>
      <c r="G389" s="42"/>
      <c r="H389" s="42"/>
      <c r="I389" s="152"/>
      <c r="J389" s="43"/>
      <c r="K389" s="145" t="str">
        <f t="shared" si="21"/>
        <v/>
      </c>
      <c r="L389" s="145" t="str">
        <f t="shared" si="22"/>
        <v/>
      </c>
      <c r="M389" s="145" t="str">
        <f t="shared" si="23"/>
        <v/>
      </c>
      <c r="P389" s="44" t="str">
        <f t="shared" si="20"/>
        <v/>
      </c>
      <c r="Q389" s="44">
        <f>COUNTIF($P$14:$P389,"x")</f>
        <v>1</v>
      </c>
    </row>
    <row r="390" spans="1:17" ht="28.5" customHeight="1" x14ac:dyDescent="0.25">
      <c r="A390" s="90" t="str">
        <f>IFERROR(INDEX('GASB 54'!$A$8:$D$1794,'GASB 54'!$Q384,COLUMNS($A$14:A390)),"")</f>
        <v/>
      </c>
      <c r="B390" s="90" t="str">
        <f>IFERROR(INDEX('GASB 54'!$A$7:$D$1794,'GASB 54'!$Q384,COLUMNS($A$14:B390)),"")</f>
        <v/>
      </c>
      <c r="C390" s="148" t="str">
        <f>IFERROR(INDEX('GASB 54'!$A$7:$D$1794,'GASB 54'!$Q384,COLUMNS($A$14:C390)),"")</f>
        <v/>
      </c>
      <c r="D390" s="90" t="str">
        <f>IFERROR(INDEX('GASB 54'!$A$7:$D$1794,'GASB 54'!$Q384,COLUMNS($A$14:D390)),"")</f>
        <v/>
      </c>
      <c r="E390" s="42"/>
      <c r="F390" s="42"/>
      <c r="G390" s="42"/>
      <c r="H390" s="42"/>
      <c r="I390" s="152"/>
      <c r="J390" s="43"/>
      <c r="K390" s="145" t="str">
        <f t="shared" si="21"/>
        <v/>
      </c>
      <c r="L390" s="145" t="str">
        <f t="shared" si="22"/>
        <v/>
      </c>
      <c r="M390" s="145" t="str">
        <f t="shared" si="23"/>
        <v/>
      </c>
      <c r="P390" s="44" t="str">
        <f t="shared" si="20"/>
        <v/>
      </c>
      <c r="Q390" s="44">
        <f>COUNTIF($P$14:$P390,"x")</f>
        <v>1</v>
      </c>
    </row>
    <row r="391" spans="1:17" ht="28.5" customHeight="1" x14ac:dyDescent="0.25">
      <c r="A391" s="90" t="str">
        <f>IFERROR(INDEX('GASB 54'!$A$8:$D$1794,'GASB 54'!$Q385,COLUMNS($A$14:A391)),"")</f>
        <v/>
      </c>
      <c r="B391" s="90" t="str">
        <f>IFERROR(INDEX('GASB 54'!$A$7:$D$1794,'GASB 54'!$Q385,COLUMNS($A$14:B391)),"")</f>
        <v/>
      </c>
      <c r="C391" s="148" t="str">
        <f>IFERROR(INDEX('GASB 54'!$A$7:$D$1794,'GASB 54'!$Q385,COLUMNS($A$14:C391)),"")</f>
        <v/>
      </c>
      <c r="D391" s="90" t="str">
        <f>IFERROR(INDEX('GASB 54'!$A$7:$D$1794,'GASB 54'!$Q385,COLUMNS($A$14:D391)),"")</f>
        <v/>
      </c>
      <c r="E391" s="42"/>
      <c r="F391" s="42"/>
      <c r="G391" s="42"/>
      <c r="H391" s="42"/>
      <c r="I391" s="152"/>
      <c r="J391" s="43"/>
      <c r="K391" s="145" t="str">
        <f t="shared" si="21"/>
        <v/>
      </c>
      <c r="L391" s="145" t="str">
        <f t="shared" si="22"/>
        <v/>
      </c>
      <c r="M391" s="145" t="str">
        <f t="shared" si="23"/>
        <v/>
      </c>
      <c r="P391" s="44" t="str">
        <f t="shared" si="20"/>
        <v/>
      </c>
      <c r="Q391" s="44">
        <f>COUNTIF($P$14:$P391,"x")</f>
        <v>1</v>
      </c>
    </row>
    <row r="392" spans="1:17" ht="28.5" customHeight="1" x14ac:dyDescent="0.25">
      <c r="A392" s="90" t="str">
        <f>IFERROR(INDEX('GASB 54'!$A$8:$D$1794,'GASB 54'!$Q386,COLUMNS($A$14:A392)),"")</f>
        <v/>
      </c>
      <c r="B392" s="90" t="str">
        <f>IFERROR(INDEX('GASB 54'!$A$7:$D$1794,'GASB 54'!$Q386,COLUMNS($A$14:B392)),"")</f>
        <v/>
      </c>
      <c r="C392" s="148" t="str">
        <f>IFERROR(INDEX('GASB 54'!$A$7:$D$1794,'GASB 54'!$Q386,COLUMNS($A$14:C392)),"")</f>
        <v/>
      </c>
      <c r="D392" s="90" t="str">
        <f>IFERROR(INDEX('GASB 54'!$A$7:$D$1794,'GASB 54'!$Q386,COLUMNS($A$14:D392)),"")</f>
        <v/>
      </c>
      <c r="E392" s="42"/>
      <c r="F392" s="42"/>
      <c r="G392" s="42"/>
      <c r="H392" s="42"/>
      <c r="I392" s="152"/>
      <c r="J392" s="43"/>
      <c r="K392" s="145" t="str">
        <f t="shared" si="21"/>
        <v/>
      </c>
      <c r="L392" s="145" t="str">
        <f t="shared" si="22"/>
        <v/>
      </c>
      <c r="M392" s="145" t="str">
        <f t="shared" si="23"/>
        <v/>
      </c>
      <c r="P392" s="44" t="str">
        <f t="shared" si="20"/>
        <v/>
      </c>
      <c r="Q392" s="44">
        <f>COUNTIF($P$14:$P392,"x")</f>
        <v>1</v>
      </c>
    </row>
    <row r="393" spans="1:17" ht="28.5" customHeight="1" x14ac:dyDescent="0.25">
      <c r="A393" s="90" t="str">
        <f>IFERROR(INDEX('GASB 54'!$A$8:$D$1794,'GASB 54'!$Q387,COLUMNS($A$14:A393)),"")</f>
        <v/>
      </c>
      <c r="B393" s="90" t="str">
        <f>IFERROR(INDEX('GASB 54'!$A$7:$D$1794,'GASB 54'!$Q387,COLUMNS($A$14:B393)),"")</f>
        <v/>
      </c>
      <c r="C393" s="148" t="str">
        <f>IFERROR(INDEX('GASB 54'!$A$7:$D$1794,'GASB 54'!$Q387,COLUMNS($A$14:C393)),"")</f>
        <v/>
      </c>
      <c r="D393" s="90" t="str">
        <f>IFERROR(INDEX('GASB 54'!$A$7:$D$1794,'GASB 54'!$Q387,COLUMNS($A$14:D393)),"")</f>
        <v/>
      </c>
      <c r="E393" s="42"/>
      <c r="F393" s="42"/>
      <c r="G393" s="42"/>
      <c r="H393" s="42"/>
      <c r="I393" s="152"/>
      <c r="J393" s="43"/>
      <c r="K393" s="145" t="str">
        <f t="shared" si="21"/>
        <v/>
      </c>
      <c r="L393" s="145" t="str">
        <f t="shared" si="22"/>
        <v/>
      </c>
      <c r="M393" s="145" t="str">
        <f t="shared" si="23"/>
        <v/>
      </c>
      <c r="P393" s="44" t="str">
        <f t="shared" si="20"/>
        <v/>
      </c>
      <c r="Q393" s="44">
        <f>COUNTIF($P$14:$P393,"x")</f>
        <v>1</v>
      </c>
    </row>
    <row r="394" spans="1:17" ht="28.5" customHeight="1" x14ac:dyDescent="0.25">
      <c r="A394" s="90" t="str">
        <f>IFERROR(INDEX('GASB 54'!$A$8:$D$1794,'GASB 54'!$Q388,COLUMNS($A$14:A394)),"")</f>
        <v/>
      </c>
      <c r="B394" s="90" t="str">
        <f>IFERROR(INDEX('GASB 54'!$A$7:$D$1794,'GASB 54'!$Q388,COLUMNS($A$14:B394)),"")</f>
        <v/>
      </c>
      <c r="C394" s="148" t="str">
        <f>IFERROR(INDEX('GASB 54'!$A$7:$D$1794,'GASB 54'!$Q388,COLUMNS($A$14:C394)),"")</f>
        <v/>
      </c>
      <c r="D394" s="90" t="str">
        <f>IFERROR(INDEX('GASB 54'!$A$7:$D$1794,'GASB 54'!$Q388,COLUMNS($A$14:D394)),"")</f>
        <v/>
      </c>
      <c r="E394" s="42"/>
      <c r="F394" s="42"/>
      <c r="G394" s="42"/>
      <c r="H394" s="42"/>
      <c r="I394" s="152"/>
      <c r="J394" s="43"/>
      <c r="K394" s="145" t="str">
        <f t="shared" si="21"/>
        <v/>
      </c>
      <c r="L394" s="145" t="str">
        <f t="shared" si="22"/>
        <v/>
      </c>
      <c r="M394" s="145" t="str">
        <f t="shared" si="23"/>
        <v/>
      </c>
      <c r="P394" s="44" t="str">
        <f t="shared" si="20"/>
        <v/>
      </c>
      <c r="Q394" s="44">
        <f>COUNTIF($P$14:$P394,"x")</f>
        <v>1</v>
      </c>
    </row>
    <row r="395" spans="1:17" ht="28.5" customHeight="1" x14ac:dyDescent="0.25">
      <c r="A395" s="90" t="str">
        <f>IFERROR(INDEX('GASB 54'!$A$8:$D$1794,'GASB 54'!$Q389,COLUMNS($A$14:A395)),"")</f>
        <v/>
      </c>
      <c r="B395" s="90" t="str">
        <f>IFERROR(INDEX('GASB 54'!$A$7:$D$1794,'GASB 54'!$Q389,COLUMNS($A$14:B395)),"")</f>
        <v/>
      </c>
      <c r="C395" s="148" t="str">
        <f>IFERROR(INDEX('GASB 54'!$A$7:$D$1794,'GASB 54'!$Q389,COLUMNS($A$14:C395)),"")</f>
        <v/>
      </c>
      <c r="D395" s="90" t="str">
        <f>IFERROR(INDEX('GASB 54'!$A$7:$D$1794,'GASB 54'!$Q389,COLUMNS($A$14:D395)),"")</f>
        <v/>
      </c>
      <c r="E395" s="42"/>
      <c r="F395" s="42"/>
      <c r="G395" s="42"/>
      <c r="H395" s="42"/>
      <c r="I395" s="152"/>
      <c r="J395" s="43"/>
      <c r="K395" s="145" t="str">
        <f t="shared" si="21"/>
        <v/>
      </c>
      <c r="L395" s="145" t="str">
        <f t="shared" si="22"/>
        <v/>
      </c>
      <c r="M395" s="145" t="str">
        <f t="shared" si="23"/>
        <v/>
      </c>
      <c r="P395" s="44" t="str">
        <f t="shared" si="20"/>
        <v/>
      </c>
      <c r="Q395" s="44">
        <f>COUNTIF($P$14:$P395,"x")</f>
        <v>1</v>
      </c>
    </row>
    <row r="396" spans="1:17" ht="28.5" customHeight="1" x14ac:dyDescent="0.25">
      <c r="A396" s="90" t="str">
        <f>IFERROR(INDEX('GASB 54'!$A$8:$D$1794,'GASB 54'!$Q390,COLUMNS($A$14:A396)),"")</f>
        <v/>
      </c>
      <c r="B396" s="90" t="str">
        <f>IFERROR(INDEX('GASB 54'!$A$7:$D$1794,'GASB 54'!$Q390,COLUMNS($A$14:B396)),"")</f>
        <v/>
      </c>
      <c r="C396" s="148" t="str">
        <f>IFERROR(INDEX('GASB 54'!$A$7:$D$1794,'GASB 54'!$Q390,COLUMNS($A$14:C396)),"")</f>
        <v/>
      </c>
      <c r="D396" s="90" t="str">
        <f>IFERROR(INDEX('GASB 54'!$A$7:$D$1794,'GASB 54'!$Q390,COLUMNS($A$14:D396)),"")</f>
        <v/>
      </c>
      <c r="E396" s="42"/>
      <c r="F396" s="42"/>
      <c r="G396" s="42"/>
      <c r="H396" s="42"/>
      <c r="I396" s="152"/>
      <c r="J396" s="43"/>
      <c r="K396" s="145" t="str">
        <f t="shared" si="21"/>
        <v/>
      </c>
      <c r="L396" s="145" t="str">
        <f t="shared" si="22"/>
        <v/>
      </c>
      <c r="M396" s="145" t="str">
        <f t="shared" si="23"/>
        <v/>
      </c>
      <c r="P396" s="44" t="str">
        <f t="shared" si="20"/>
        <v/>
      </c>
      <c r="Q396" s="44">
        <f>COUNTIF($P$14:$P396,"x")</f>
        <v>1</v>
      </c>
    </row>
    <row r="397" spans="1:17" ht="28.5" customHeight="1" x14ac:dyDescent="0.25">
      <c r="A397" s="90" t="str">
        <f>IFERROR(INDEX('GASB 54'!$A$8:$D$1794,'GASB 54'!$Q391,COLUMNS($A$14:A397)),"")</f>
        <v/>
      </c>
      <c r="B397" s="90" t="str">
        <f>IFERROR(INDEX('GASB 54'!$A$7:$D$1794,'GASB 54'!$Q391,COLUMNS($A$14:B397)),"")</f>
        <v/>
      </c>
      <c r="C397" s="148" t="str">
        <f>IFERROR(INDEX('GASB 54'!$A$7:$D$1794,'GASB 54'!$Q391,COLUMNS($A$14:C397)),"")</f>
        <v/>
      </c>
      <c r="D397" s="90" t="str">
        <f>IFERROR(INDEX('GASB 54'!$A$7:$D$1794,'GASB 54'!$Q391,COLUMNS($A$14:D397)),"")</f>
        <v/>
      </c>
      <c r="E397" s="42"/>
      <c r="F397" s="42"/>
      <c r="G397" s="42"/>
      <c r="H397" s="42"/>
      <c r="I397" s="152"/>
      <c r="J397" s="43"/>
      <c r="K397" s="145" t="str">
        <f t="shared" si="21"/>
        <v/>
      </c>
      <c r="L397" s="145" t="str">
        <f t="shared" si="22"/>
        <v/>
      </c>
      <c r="M397" s="145" t="str">
        <f t="shared" si="23"/>
        <v/>
      </c>
      <c r="P397" s="44" t="str">
        <f t="shared" si="20"/>
        <v/>
      </c>
      <c r="Q397" s="44">
        <f>COUNTIF($P$14:$P397,"x")</f>
        <v>1</v>
      </c>
    </row>
    <row r="398" spans="1:17" ht="28.5" customHeight="1" x14ac:dyDescent="0.25">
      <c r="A398" s="90" t="str">
        <f>IFERROR(INDEX('GASB 54'!$A$8:$D$1794,'GASB 54'!$Q392,COLUMNS($A$14:A398)),"")</f>
        <v/>
      </c>
      <c r="B398" s="90" t="str">
        <f>IFERROR(INDEX('GASB 54'!$A$7:$D$1794,'GASB 54'!$Q392,COLUMNS($A$14:B398)),"")</f>
        <v/>
      </c>
      <c r="C398" s="148" t="str">
        <f>IFERROR(INDEX('GASB 54'!$A$7:$D$1794,'GASB 54'!$Q392,COLUMNS($A$14:C398)),"")</f>
        <v/>
      </c>
      <c r="D398" s="90" t="str">
        <f>IFERROR(INDEX('GASB 54'!$A$7:$D$1794,'GASB 54'!$Q392,COLUMNS($A$14:D398)),"")</f>
        <v/>
      </c>
      <c r="E398" s="42"/>
      <c r="F398" s="42"/>
      <c r="G398" s="42"/>
      <c r="H398" s="42"/>
      <c r="I398" s="152"/>
      <c r="J398" s="43"/>
      <c r="K398" s="145" t="str">
        <f t="shared" si="21"/>
        <v/>
      </c>
      <c r="L398" s="145" t="str">
        <f t="shared" si="22"/>
        <v/>
      </c>
      <c r="M398" s="145" t="str">
        <f t="shared" si="23"/>
        <v/>
      </c>
      <c r="P398" s="44" t="str">
        <f t="shared" ref="P398:P461" si="24">IF(OR($F398="No",AND($D398="",A398&lt;&gt;""),$D398="Please Provide Classification in Closing Package"),"x","")</f>
        <v/>
      </c>
      <c r="Q398" s="44">
        <f>COUNTIF($P$14:$P398,"x")</f>
        <v>1</v>
      </c>
    </row>
    <row r="399" spans="1:17" ht="28.5" customHeight="1" x14ac:dyDescent="0.25">
      <c r="A399" s="90" t="str">
        <f>IFERROR(INDEX('GASB 54'!$A$8:$D$1794,'GASB 54'!$Q393,COLUMNS($A$14:A399)),"")</f>
        <v/>
      </c>
      <c r="B399" s="90" t="str">
        <f>IFERROR(INDEX('GASB 54'!$A$7:$D$1794,'GASB 54'!$Q393,COLUMNS($A$14:B399)),"")</f>
        <v/>
      </c>
      <c r="C399" s="148" t="str">
        <f>IFERROR(INDEX('GASB 54'!$A$7:$D$1794,'GASB 54'!$Q393,COLUMNS($A$14:C399)),"")</f>
        <v/>
      </c>
      <c r="D399" s="90" t="str">
        <f>IFERROR(INDEX('GASB 54'!$A$7:$D$1794,'GASB 54'!$Q393,COLUMNS($A$14:D399)),"")</f>
        <v/>
      </c>
      <c r="E399" s="42"/>
      <c r="F399" s="42"/>
      <c r="G399" s="42"/>
      <c r="H399" s="42"/>
      <c r="I399" s="152"/>
      <c r="J399" s="43"/>
      <c r="K399" s="145" t="str">
        <f t="shared" ref="K399:K462" si="25">IF(E399="No", "Please provide a separate document explaining why the fund is no longer being used.", "")</f>
        <v/>
      </c>
      <c r="L399" s="145" t="str">
        <f t="shared" ref="L399:L462" si="26">IF(F399="No","Document classification change on 3.20.2.","")</f>
        <v/>
      </c>
      <c r="M399" s="145" t="str">
        <f t="shared" ref="M399:M462" si="27">IF(H399="Yes","Verify federal grant portion of fund balance is correctly formatted.","")</f>
        <v/>
      </c>
      <c r="P399" s="44" t="str">
        <f t="shared" si="24"/>
        <v/>
      </c>
      <c r="Q399" s="44">
        <f>COUNTIF($P$14:$P399,"x")</f>
        <v>1</v>
      </c>
    </row>
    <row r="400" spans="1:17" ht="28.5" customHeight="1" x14ac:dyDescent="0.25">
      <c r="A400" s="90" t="str">
        <f>IFERROR(INDEX('GASB 54'!$A$8:$D$1794,'GASB 54'!$Q394,COLUMNS($A$14:A400)),"")</f>
        <v/>
      </c>
      <c r="B400" s="90" t="str">
        <f>IFERROR(INDEX('GASB 54'!$A$7:$D$1794,'GASB 54'!$Q394,COLUMNS($A$14:B400)),"")</f>
        <v/>
      </c>
      <c r="C400" s="148" t="str">
        <f>IFERROR(INDEX('GASB 54'!$A$7:$D$1794,'GASB 54'!$Q394,COLUMNS($A$14:C400)),"")</f>
        <v/>
      </c>
      <c r="D400" s="90" t="str">
        <f>IFERROR(INDEX('GASB 54'!$A$7:$D$1794,'GASB 54'!$Q394,COLUMNS($A$14:D400)),"")</f>
        <v/>
      </c>
      <c r="E400" s="42"/>
      <c r="F400" s="42"/>
      <c r="G400" s="42"/>
      <c r="H400" s="42"/>
      <c r="I400" s="152"/>
      <c r="J400" s="43"/>
      <c r="K400" s="145" t="str">
        <f t="shared" si="25"/>
        <v/>
      </c>
      <c r="L400" s="145" t="str">
        <f t="shared" si="26"/>
        <v/>
      </c>
      <c r="M400" s="145" t="str">
        <f t="shared" si="27"/>
        <v/>
      </c>
      <c r="P400" s="44" t="str">
        <f t="shared" si="24"/>
        <v/>
      </c>
      <c r="Q400" s="44">
        <f>COUNTIF($P$14:$P400,"x")</f>
        <v>1</v>
      </c>
    </row>
    <row r="401" spans="1:17" ht="28.5" customHeight="1" x14ac:dyDescent="0.25">
      <c r="A401" s="90" t="str">
        <f>IFERROR(INDEX('GASB 54'!$A$8:$D$1794,'GASB 54'!$Q395,COLUMNS($A$14:A401)),"")</f>
        <v/>
      </c>
      <c r="B401" s="90" t="str">
        <f>IFERROR(INDEX('GASB 54'!$A$7:$D$1794,'GASB 54'!$Q395,COLUMNS($A$14:B401)),"")</f>
        <v/>
      </c>
      <c r="C401" s="148" t="str">
        <f>IFERROR(INDEX('GASB 54'!$A$7:$D$1794,'GASB 54'!$Q395,COLUMNS($A$14:C401)),"")</f>
        <v/>
      </c>
      <c r="D401" s="90" t="str">
        <f>IFERROR(INDEX('GASB 54'!$A$7:$D$1794,'GASB 54'!$Q395,COLUMNS($A$14:D401)),"")</f>
        <v/>
      </c>
      <c r="E401" s="42"/>
      <c r="F401" s="42"/>
      <c r="G401" s="42"/>
      <c r="H401" s="42"/>
      <c r="I401" s="152"/>
      <c r="J401" s="43"/>
      <c r="K401" s="145" t="str">
        <f t="shared" si="25"/>
        <v/>
      </c>
      <c r="L401" s="145" t="str">
        <f t="shared" si="26"/>
        <v/>
      </c>
      <c r="M401" s="145" t="str">
        <f t="shared" si="27"/>
        <v/>
      </c>
      <c r="P401" s="44" t="str">
        <f t="shared" si="24"/>
        <v/>
      </c>
      <c r="Q401" s="44">
        <f>COUNTIF($P$14:$P401,"x")</f>
        <v>1</v>
      </c>
    </row>
    <row r="402" spans="1:17" ht="28.5" customHeight="1" x14ac:dyDescent="0.25">
      <c r="A402" s="90" t="str">
        <f>IFERROR(INDEX('GASB 54'!$A$8:$D$1794,'GASB 54'!$Q396,COLUMNS($A$14:A402)),"")</f>
        <v/>
      </c>
      <c r="B402" s="90" t="str">
        <f>IFERROR(INDEX('GASB 54'!$A$7:$D$1794,'GASB 54'!$Q396,COLUMNS($A$14:B402)),"")</f>
        <v/>
      </c>
      <c r="C402" s="148" t="str">
        <f>IFERROR(INDEX('GASB 54'!$A$7:$D$1794,'GASB 54'!$Q396,COLUMNS($A$14:C402)),"")</f>
        <v/>
      </c>
      <c r="D402" s="90" t="str">
        <f>IFERROR(INDEX('GASB 54'!$A$7:$D$1794,'GASB 54'!$Q396,COLUMNS($A$14:D402)),"")</f>
        <v/>
      </c>
      <c r="E402" s="42"/>
      <c r="F402" s="42"/>
      <c r="G402" s="42"/>
      <c r="H402" s="42"/>
      <c r="I402" s="152"/>
      <c r="J402" s="43"/>
      <c r="K402" s="145" t="str">
        <f t="shared" si="25"/>
        <v/>
      </c>
      <c r="L402" s="145" t="str">
        <f t="shared" si="26"/>
        <v/>
      </c>
      <c r="M402" s="145" t="str">
        <f t="shared" si="27"/>
        <v/>
      </c>
      <c r="P402" s="44" t="str">
        <f t="shared" si="24"/>
        <v/>
      </c>
      <c r="Q402" s="44">
        <f>COUNTIF($P$14:$P402,"x")</f>
        <v>1</v>
      </c>
    </row>
    <row r="403" spans="1:17" ht="28.5" customHeight="1" x14ac:dyDescent="0.25">
      <c r="A403" s="90" t="str">
        <f>IFERROR(INDEX('GASB 54'!$A$8:$D$1794,'GASB 54'!$Q397,COLUMNS($A$14:A403)),"")</f>
        <v/>
      </c>
      <c r="B403" s="90" t="str">
        <f>IFERROR(INDEX('GASB 54'!$A$7:$D$1794,'GASB 54'!$Q397,COLUMNS($A$14:B403)),"")</f>
        <v/>
      </c>
      <c r="C403" s="148" t="str">
        <f>IFERROR(INDEX('GASB 54'!$A$7:$D$1794,'GASB 54'!$Q397,COLUMNS($A$14:C403)),"")</f>
        <v/>
      </c>
      <c r="D403" s="90" t="str">
        <f>IFERROR(INDEX('GASB 54'!$A$7:$D$1794,'GASB 54'!$Q397,COLUMNS($A$14:D403)),"")</f>
        <v/>
      </c>
      <c r="E403" s="42"/>
      <c r="F403" s="42"/>
      <c r="G403" s="42"/>
      <c r="H403" s="42"/>
      <c r="I403" s="152"/>
      <c r="J403" s="43"/>
      <c r="K403" s="145" t="str">
        <f t="shared" si="25"/>
        <v/>
      </c>
      <c r="L403" s="145" t="str">
        <f t="shared" si="26"/>
        <v/>
      </c>
      <c r="M403" s="145" t="str">
        <f t="shared" si="27"/>
        <v/>
      </c>
      <c r="P403" s="44" t="str">
        <f t="shared" si="24"/>
        <v/>
      </c>
      <c r="Q403" s="44">
        <f>COUNTIF($P$14:$P403,"x")</f>
        <v>1</v>
      </c>
    </row>
    <row r="404" spans="1:17" ht="28.5" customHeight="1" x14ac:dyDescent="0.25">
      <c r="A404" s="90" t="str">
        <f>IFERROR(INDEX('GASB 54'!$A$8:$D$1794,'GASB 54'!$Q398,COLUMNS($A$14:A404)),"")</f>
        <v/>
      </c>
      <c r="B404" s="90" t="str">
        <f>IFERROR(INDEX('GASB 54'!$A$7:$D$1794,'GASB 54'!$Q398,COLUMNS($A$14:B404)),"")</f>
        <v/>
      </c>
      <c r="C404" s="148" t="str">
        <f>IFERROR(INDEX('GASB 54'!$A$7:$D$1794,'GASB 54'!$Q398,COLUMNS($A$14:C404)),"")</f>
        <v/>
      </c>
      <c r="D404" s="90" t="str">
        <f>IFERROR(INDEX('GASB 54'!$A$7:$D$1794,'GASB 54'!$Q398,COLUMNS($A$14:D404)),"")</f>
        <v/>
      </c>
      <c r="E404" s="42"/>
      <c r="F404" s="42"/>
      <c r="G404" s="42"/>
      <c r="H404" s="42"/>
      <c r="I404" s="152"/>
      <c r="J404" s="43"/>
      <c r="K404" s="145" t="str">
        <f t="shared" si="25"/>
        <v/>
      </c>
      <c r="L404" s="145" t="str">
        <f t="shared" si="26"/>
        <v/>
      </c>
      <c r="M404" s="145" t="str">
        <f t="shared" si="27"/>
        <v/>
      </c>
      <c r="P404" s="44" t="str">
        <f t="shared" si="24"/>
        <v/>
      </c>
      <c r="Q404" s="44">
        <f>COUNTIF($P$14:$P404,"x")</f>
        <v>1</v>
      </c>
    </row>
    <row r="405" spans="1:17" ht="28.5" customHeight="1" x14ac:dyDescent="0.25">
      <c r="A405" s="90" t="str">
        <f>IFERROR(INDEX('GASB 54'!$A$8:$D$1794,'GASB 54'!$Q399,COLUMNS($A$14:A405)),"")</f>
        <v/>
      </c>
      <c r="B405" s="90" t="str">
        <f>IFERROR(INDEX('GASB 54'!$A$7:$D$1794,'GASB 54'!$Q399,COLUMNS($A$14:B405)),"")</f>
        <v/>
      </c>
      <c r="C405" s="148" t="str">
        <f>IFERROR(INDEX('GASB 54'!$A$7:$D$1794,'GASB 54'!$Q399,COLUMNS($A$14:C405)),"")</f>
        <v/>
      </c>
      <c r="D405" s="90" t="str">
        <f>IFERROR(INDEX('GASB 54'!$A$7:$D$1794,'GASB 54'!$Q399,COLUMNS($A$14:D405)),"")</f>
        <v/>
      </c>
      <c r="E405" s="42"/>
      <c r="F405" s="42"/>
      <c r="G405" s="42"/>
      <c r="H405" s="42"/>
      <c r="I405" s="152"/>
      <c r="J405" s="43"/>
      <c r="K405" s="145" t="str">
        <f t="shared" si="25"/>
        <v/>
      </c>
      <c r="L405" s="145" t="str">
        <f t="shared" si="26"/>
        <v/>
      </c>
      <c r="M405" s="145" t="str">
        <f t="shared" si="27"/>
        <v/>
      </c>
      <c r="P405" s="44" t="str">
        <f t="shared" si="24"/>
        <v/>
      </c>
      <c r="Q405" s="44">
        <f>COUNTIF($P$14:$P405,"x")</f>
        <v>1</v>
      </c>
    </row>
    <row r="406" spans="1:17" ht="28.5" customHeight="1" x14ac:dyDescent="0.25">
      <c r="A406" s="90" t="str">
        <f>IFERROR(INDEX('GASB 54'!$A$8:$D$1794,'GASB 54'!$Q400,COLUMNS($A$14:A406)),"")</f>
        <v/>
      </c>
      <c r="B406" s="90" t="str">
        <f>IFERROR(INDEX('GASB 54'!$A$7:$D$1794,'GASB 54'!$Q400,COLUMNS($A$14:B406)),"")</f>
        <v/>
      </c>
      <c r="C406" s="148" t="str">
        <f>IFERROR(INDEX('GASB 54'!$A$7:$D$1794,'GASB 54'!$Q400,COLUMNS($A$14:C406)),"")</f>
        <v/>
      </c>
      <c r="D406" s="90" t="str">
        <f>IFERROR(INDEX('GASB 54'!$A$7:$D$1794,'GASB 54'!$Q400,COLUMNS($A$14:D406)),"")</f>
        <v/>
      </c>
      <c r="E406" s="42"/>
      <c r="F406" s="42"/>
      <c r="G406" s="42"/>
      <c r="H406" s="42"/>
      <c r="I406" s="152"/>
      <c r="J406" s="43"/>
      <c r="K406" s="145" t="str">
        <f t="shared" si="25"/>
        <v/>
      </c>
      <c r="L406" s="145" t="str">
        <f t="shared" si="26"/>
        <v/>
      </c>
      <c r="M406" s="145" t="str">
        <f t="shared" si="27"/>
        <v/>
      </c>
      <c r="P406" s="44" t="str">
        <f t="shared" si="24"/>
        <v/>
      </c>
      <c r="Q406" s="44">
        <f>COUNTIF($P$14:$P406,"x")</f>
        <v>1</v>
      </c>
    </row>
    <row r="407" spans="1:17" ht="28.5" customHeight="1" x14ac:dyDescent="0.25">
      <c r="A407" s="90" t="str">
        <f>IFERROR(INDEX('GASB 54'!$A$8:$D$1794,'GASB 54'!$Q401,COLUMNS($A$14:A407)),"")</f>
        <v/>
      </c>
      <c r="B407" s="90" t="str">
        <f>IFERROR(INDEX('GASB 54'!$A$7:$D$1794,'GASB 54'!$Q401,COLUMNS($A$14:B407)),"")</f>
        <v/>
      </c>
      <c r="C407" s="148" t="str">
        <f>IFERROR(INDEX('GASB 54'!$A$7:$D$1794,'GASB 54'!$Q401,COLUMNS($A$14:C407)),"")</f>
        <v/>
      </c>
      <c r="D407" s="90" t="str">
        <f>IFERROR(INDEX('GASB 54'!$A$7:$D$1794,'GASB 54'!$Q401,COLUMNS($A$14:D407)),"")</f>
        <v/>
      </c>
      <c r="E407" s="42"/>
      <c r="F407" s="42"/>
      <c r="G407" s="42"/>
      <c r="H407" s="42"/>
      <c r="I407" s="152"/>
      <c r="J407" s="43"/>
      <c r="K407" s="145" t="str">
        <f t="shared" si="25"/>
        <v/>
      </c>
      <c r="L407" s="145" t="str">
        <f t="shared" si="26"/>
        <v/>
      </c>
      <c r="M407" s="145" t="str">
        <f t="shared" si="27"/>
        <v/>
      </c>
      <c r="P407" s="44" t="str">
        <f t="shared" si="24"/>
        <v/>
      </c>
      <c r="Q407" s="44">
        <f>COUNTIF($P$14:$P407,"x")</f>
        <v>1</v>
      </c>
    </row>
    <row r="408" spans="1:17" ht="28.5" customHeight="1" x14ac:dyDescent="0.25">
      <c r="A408" s="90" t="str">
        <f>IFERROR(INDEX('GASB 54'!$A$8:$D$1794,'GASB 54'!$Q402,COLUMNS($A$14:A408)),"")</f>
        <v/>
      </c>
      <c r="B408" s="90" t="str">
        <f>IFERROR(INDEX('GASB 54'!$A$7:$D$1794,'GASB 54'!$Q402,COLUMNS($A$14:B408)),"")</f>
        <v/>
      </c>
      <c r="C408" s="148" t="str">
        <f>IFERROR(INDEX('GASB 54'!$A$7:$D$1794,'GASB 54'!$Q402,COLUMNS($A$14:C408)),"")</f>
        <v/>
      </c>
      <c r="D408" s="90" t="str">
        <f>IFERROR(INDEX('GASB 54'!$A$7:$D$1794,'GASB 54'!$Q402,COLUMNS($A$14:D408)),"")</f>
        <v/>
      </c>
      <c r="E408" s="42"/>
      <c r="F408" s="42"/>
      <c r="G408" s="42"/>
      <c r="H408" s="42"/>
      <c r="I408" s="152"/>
      <c r="J408" s="43"/>
      <c r="K408" s="145" t="str">
        <f t="shared" si="25"/>
        <v/>
      </c>
      <c r="L408" s="145" t="str">
        <f t="shared" si="26"/>
        <v/>
      </c>
      <c r="M408" s="145" t="str">
        <f t="shared" si="27"/>
        <v/>
      </c>
      <c r="P408" s="44" t="str">
        <f t="shared" si="24"/>
        <v/>
      </c>
      <c r="Q408" s="44">
        <f>COUNTIF($P$14:$P408,"x")</f>
        <v>1</v>
      </c>
    </row>
    <row r="409" spans="1:17" ht="28.5" customHeight="1" x14ac:dyDescent="0.25">
      <c r="A409" s="90" t="str">
        <f>IFERROR(INDEX('GASB 54'!$A$8:$D$1794,'GASB 54'!$Q403,COLUMNS($A$14:A409)),"")</f>
        <v/>
      </c>
      <c r="B409" s="90" t="str">
        <f>IFERROR(INDEX('GASB 54'!$A$7:$D$1794,'GASB 54'!$Q403,COLUMNS($A$14:B409)),"")</f>
        <v/>
      </c>
      <c r="C409" s="148" t="str">
        <f>IFERROR(INDEX('GASB 54'!$A$7:$D$1794,'GASB 54'!$Q403,COLUMNS($A$14:C409)),"")</f>
        <v/>
      </c>
      <c r="D409" s="90" t="str">
        <f>IFERROR(INDEX('GASB 54'!$A$7:$D$1794,'GASB 54'!$Q403,COLUMNS($A$14:D409)),"")</f>
        <v/>
      </c>
      <c r="E409" s="42"/>
      <c r="F409" s="42"/>
      <c r="G409" s="42"/>
      <c r="H409" s="42"/>
      <c r="I409" s="152"/>
      <c r="J409" s="43"/>
      <c r="K409" s="145" t="str">
        <f t="shared" si="25"/>
        <v/>
      </c>
      <c r="L409" s="145" t="str">
        <f t="shared" si="26"/>
        <v/>
      </c>
      <c r="M409" s="145" t="str">
        <f t="shared" si="27"/>
        <v/>
      </c>
      <c r="P409" s="44" t="str">
        <f t="shared" si="24"/>
        <v/>
      </c>
      <c r="Q409" s="44">
        <f>COUNTIF($P$14:$P409,"x")</f>
        <v>1</v>
      </c>
    </row>
    <row r="410" spans="1:17" ht="28.5" customHeight="1" x14ac:dyDescent="0.25">
      <c r="A410" s="90" t="str">
        <f>IFERROR(INDEX('GASB 54'!$A$8:$D$1794,'GASB 54'!$Q404,COLUMNS($A$14:A410)),"")</f>
        <v/>
      </c>
      <c r="B410" s="90" t="str">
        <f>IFERROR(INDEX('GASB 54'!$A$7:$D$1794,'GASB 54'!$Q404,COLUMNS($A$14:B410)),"")</f>
        <v/>
      </c>
      <c r="C410" s="148" t="str">
        <f>IFERROR(INDEX('GASB 54'!$A$7:$D$1794,'GASB 54'!$Q404,COLUMNS($A$14:C410)),"")</f>
        <v/>
      </c>
      <c r="D410" s="90" t="str">
        <f>IFERROR(INDEX('GASB 54'!$A$7:$D$1794,'GASB 54'!$Q404,COLUMNS($A$14:D410)),"")</f>
        <v/>
      </c>
      <c r="E410" s="42"/>
      <c r="F410" s="42"/>
      <c r="G410" s="42"/>
      <c r="H410" s="42"/>
      <c r="I410" s="152"/>
      <c r="J410" s="43"/>
      <c r="K410" s="145" t="str">
        <f t="shared" si="25"/>
        <v/>
      </c>
      <c r="L410" s="145" t="str">
        <f t="shared" si="26"/>
        <v/>
      </c>
      <c r="M410" s="145" t="str">
        <f t="shared" si="27"/>
        <v/>
      </c>
      <c r="P410" s="44" t="str">
        <f t="shared" si="24"/>
        <v/>
      </c>
      <c r="Q410" s="44">
        <f>COUNTIF($P$14:$P410,"x")</f>
        <v>1</v>
      </c>
    </row>
    <row r="411" spans="1:17" ht="28.5" customHeight="1" x14ac:dyDescent="0.25">
      <c r="A411" s="90" t="str">
        <f>IFERROR(INDEX('GASB 54'!$A$8:$D$1794,'GASB 54'!$Q405,COLUMNS($A$14:A411)),"")</f>
        <v/>
      </c>
      <c r="B411" s="90" t="str">
        <f>IFERROR(INDEX('GASB 54'!$A$7:$D$1794,'GASB 54'!$Q405,COLUMNS($A$14:B411)),"")</f>
        <v/>
      </c>
      <c r="C411" s="148" t="str">
        <f>IFERROR(INDEX('GASB 54'!$A$7:$D$1794,'GASB 54'!$Q405,COLUMNS($A$14:C411)),"")</f>
        <v/>
      </c>
      <c r="D411" s="90" t="str">
        <f>IFERROR(INDEX('GASB 54'!$A$7:$D$1794,'GASB 54'!$Q405,COLUMNS($A$14:D411)),"")</f>
        <v/>
      </c>
      <c r="E411" s="42"/>
      <c r="F411" s="42"/>
      <c r="G411" s="42"/>
      <c r="H411" s="42"/>
      <c r="I411" s="152"/>
      <c r="J411" s="43"/>
      <c r="K411" s="145" t="str">
        <f t="shared" si="25"/>
        <v/>
      </c>
      <c r="L411" s="145" t="str">
        <f t="shared" si="26"/>
        <v/>
      </c>
      <c r="M411" s="145" t="str">
        <f t="shared" si="27"/>
        <v/>
      </c>
      <c r="P411" s="44" t="str">
        <f t="shared" si="24"/>
        <v/>
      </c>
      <c r="Q411" s="44">
        <f>COUNTIF($P$14:$P411,"x")</f>
        <v>1</v>
      </c>
    </row>
    <row r="412" spans="1:17" ht="28.5" customHeight="1" x14ac:dyDescent="0.25">
      <c r="A412" s="90" t="str">
        <f>IFERROR(INDEX('GASB 54'!$A$8:$D$1794,'GASB 54'!$Q406,COLUMNS($A$14:A412)),"")</f>
        <v/>
      </c>
      <c r="B412" s="90" t="str">
        <f>IFERROR(INDEX('GASB 54'!$A$7:$D$1794,'GASB 54'!$Q406,COLUMNS($A$14:B412)),"")</f>
        <v/>
      </c>
      <c r="C412" s="148" t="str">
        <f>IFERROR(INDEX('GASB 54'!$A$7:$D$1794,'GASB 54'!$Q406,COLUMNS($A$14:C412)),"")</f>
        <v/>
      </c>
      <c r="D412" s="90" t="str">
        <f>IFERROR(INDEX('GASB 54'!$A$7:$D$1794,'GASB 54'!$Q406,COLUMNS($A$14:D412)),"")</f>
        <v/>
      </c>
      <c r="E412" s="42"/>
      <c r="F412" s="42"/>
      <c r="G412" s="42"/>
      <c r="H412" s="42"/>
      <c r="I412" s="152"/>
      <c r="J412" s="43"/>
      <c r="K412" s="145" t="str">
        <f t="shared" si="25"/>
        <v/>
      </c>
      <c r="L412" s="145" t="str">
        <f t="shared" si="26"/>
        <v/>
      </c>
      <c r="M412" s="145" t="str">
        <f t="shared" si="27"/>
        <v/>
      </c>
      <c r="P412" s="44" t="str">
        <f t="shared" si="24"/>
        <v/>
      </c>
      <c r="Q412" s="44">
        <f>COUNTIF($P$14:$P412,"x")</f>
        <v>1</v>
      </c>
    </row>
    <row r="413" spans="1:17" ht="28.5" customHeight="1" x14ac:dyDescent="0.25">
      <c r="A413" s="90" t="str">
        <f>IFERROR(INDEX('GASB 54'!$A$8:$D$1794,'GASB 54'!$Q407,COLUMNS($A$14:A413)),"")</f>
        <v/>
      </c>
      <c r="B413" s="90" t="str">
        <f>IFERROR(INDEX('GASB 54'!$A$7:$D$1794,'GASB 54'!$Q407,COLUMNS($A$14:B413)),"")</f>
        <v/>
      </c>
      <c r="C413" s="148" t="str">
        <f>IFERROR(INDEX('GASB 54'!$A$7:$D$1794,'GASB 54'!$Q407,COLUMNS($A$14:C413)),"")</f>
        <v/>
      </c>
      <c r="D413" s="90" t="str">
        <f>IFERROR(INDEX('GASB 54'!$A$7:$D$1794,'GASB 54'!$Q407,COLUMNS($A$14:D413)),"")</f>
        <v/>
      </c>
      <c r="E413" s="42"/>
      <c r="F413" s="42"/>
      <c r="G413" s="42"/>
      <c r="H413" s="42"/>
      <c r="I413" s="152"/>
      <c r="J413" s="43"/>
      <c r="K413" s="145" t="str">
        <f t="shared" si="25"/>
        <v/>
      </c>
      <c r="L413" s="145" t="str">
        <f t="shared" si="26"/>
        <v/>
      </c>
      <c r="M413" s="145" t="str">
        <f t="shared" si="27"/>
        <v/>
      </c>
      <c r="P413" s="44" t="str">
        <f t="shared" si="24"/>
        <v/>
      </c>
      <c r="Q413" s="44">
        <f>COUNTIF($P$14:$P413,"x")</f>
        <v>1</v>
      </c>
    </row>
    <row r="414" spans="1:17" ht="28.5" customHeight="1" x14ac:dyDescent="0.25">
      <c r="A414" s="90" t="str">
        <f>IFERROR(INDEX('GASB 54'!$A$8:$D$1794,'GASB 54'!$Q408,COLUMNS($A$14:A414)),"")</f>
        <v/>
      </c>
      <c r="B414" s="90" t="str">
        <f>IFERROR(INDEX('GASB 54'!$A$7:$D$1794,'GASB 54'!$Q408,COLUMNS($A$14:B414)),"")</f>
        <v/>
      </c>
      <c r="C414" s="148" t="str">
        <f>IFERROR(INDEX('GASB 54'!$A$7:$D$1794,'GASB 54'!$Q408,COLUMNS($A$14:C414)),"")</f>
        <v/>
      </c>
      <c r="D414" s="90" t="str">
        <f>IFERROR(INDEX('GASB 54'!$A$7:$D$1794,'GASB 54'!$Q408,COLUMNS($A$14:D414)),"")</f>
        <v/>
      </c>
      <c r="E414" s="42"/>
      <c r="F414" s="42"/>
      <c r="G414" s="42"/>
      <c r="H414" s="42"/>
      <c r="I414" s="152"/>
      <c r="J414" s="43"/>
      <c r="K414" s="145" t="str">
        <f t="shared" si="25"/>
        <v/>
      </c>
      <c r="L414" s="145" t="str">
        <f t="shared" si="26"/>
        <v/>
      </c>
      <c r="M414" s="145" t="str">
        <f t="shared" si="27"/>
        <v/>
      </c>
      <c r="P414" s="44" t="str">
        <f t="shared" si="24"/>
        <v/>
      </c>
      <c r="Q414" s="44">
        <f>COUNTIF($P$14:$P414,"x")</f>
        <v>1</v>
      </c>
    </row>
    <row r="415" spans="1:17" ht="28.5" customHeight="1" x14ac:dyDescent="0.25">
      <c r="A415" s="90" t="str">
        <f>IFERROR(INDEX('GASB 54'!$A$8:$D$1794,'GASB 54'!$Q409,COLUMNS($A$14:A415)),"")</f>
        <v/>
      </c>
      <c r="B415" s="90" t="str">
        <f>IFERROR(INDEX('GASB 54'!$A$7:$D$1794,'GASB 54'!$Q409,COLUMNS($A$14:B415)),"")</f>
        <v/>
      </c>
      <c r="C415" s="148" t="str">
        <f>IFERROR(INDEX('GASB 54'!$A$7:$D$1794,'GASB 54'!$Q409,COLUMNS($A$14:C415)),"")</f>
        <v/>
      </c>
      <c r="D415" s="90" t="str">
        <f>IFERROR(INDEX('GASB 54'!$A$7:$D$1794,'GASB 54'!$Q409,COLUMNS($A$14:D415)),"")</f>
        <v/>
      </c>
      <c r="E415" s="42"/>
      <c r="F415" s="42"/>
      <c r="G415" s="42"/>
      <c r="H415" s="42"/>
      <c r="I415" s="152"/>
      <c r="J415" s="43"/>
      <c r="K415" s="145" t="str">
        <f t="shared" si="25"/>
        <v/>
      </c>
      <c r="L415" s="145" t="str">
        <f t="shared" si="26"/>
        <v/>
      </c>
      <c r="M415" s="145" t="str">
        <f t="shared" si="27"/>
        <v/>
      </c>
      <c r="P415" s="44" t="str">
        <f t="shared" si="24"/>
        <v/>
      </c>
      <c r="Q415" s="44">
        <f>COUNTIF($P$14:$P415,"x")</f>
        <v>1</v>
      </c>
    </row>
    <row r="416" spans="1:17" ht="28.5" customHeight="1" x14ac:dyDescent="0.25">
      <c r="A416" s="90" t="str">
        <f>IFERROR(INDEX('GASB 54'!$A$8:$D$1794,'GASB 54'!$Q410,COLUMNS($A$14:A416)),"")</f>
        <v/>
      </c>
      <c r="B416" s="90" t="str">
        <f>IFERROR(INDEX('GASB 54'!$A$7:$D$1794,'GASB 54'!$Q410,COLUMNS($A$14:B416)),"")</f>
        <v/>
      </c>
      <c r="C416" s="148" t="str">
        <f>IFERROR(INDEX('GASB 54'!$A$7:$D$1794,'GASB 54'!$Q410,COLUMNS($A$14:C416)),"")</f>
        <v/>
      </c>
      <c r="D416" s="90" t="str">
        <f>IFERROR(INDEX('GASB 54'!$A$7:$D$1794,'GASB 54'!$Q410,COLUMNS($A$14:D416)),"")</f>
        <v/>
      </c>
      <c r="E416" s="42"/>
      <c r="F416" s="42"/>
      <c r="G416" s="42"/>
      <c r="H416" s="42"/>
      <c r="I416" s="152"/>
      <c r="J416" s="43"/>
      <c r="K416" s="145" t="str">
        <f t="shared" si="25"/>
        <v/>
      </c>
      <c r="L416" s="145" t="str">
        <f t="shared" si="26"/>
        <v/>
      </c>
      <c r="M416" s="145" t="str">
        <f t="shared" si="27"/>
        <v/>
      </c>
      <c r="P416" s="44" t="str">
        <f t="shared" si="24"/>
        <v/>
      </c>
      <c r="Q416" s="44">
        <f>COUNTIF($P$14:$P416,"x")</f>
        <v>1</v>
      </c>
    </row>
    <row r="417" spans="1:17" ht="28.5" customHeight="1" x14ac:dyDescent="0.25">
      <c r="A417" s="90" t="str">
        <f>IFERROR(INDEX('GASB 54'!$A$8:$D$1794,'GASB 54'!$Q411,COLUMNS($A$14:A417)),"")</f>
        <v/>
      </c>
      <c r="B417" s="90" t="str">
        <f>IFERROR(INDEX('GASB 54'!$A$7:$D$1794,'GASB 54'!$Q411,COLUMNS($A$14:B417)),"")</f>
        <v/>
      </c>
      <c r="C417" s="148" t="str">
        <f>IFERROR(INDEX('GASB 54'!$A$7:$D$1794,'GASB 54'!$Q411,COLUMNS($A$14:C417)),"")</f>
        <v/>
      </c>
      <c r="D417" s="90" t="str">
        <f>IFERROR(INDEX('GASB 54'!$A$7:$D$1794,'GASB 54'!$Q411,COLUMNS($A$14:D417)),"")</f>
        <v/>
      </c>
      <c r="E417" s="42"/>
      <c r="F417" s="42"/>
      <c r="G417" s="42"/>
      <c r="H417" s="42"/>
      <c r="I417" s="152"/>
      <c r="J417" s="43"/>
      <c r="K417" s="145" t="str">
        <f t="shared" si="25"/>
        <v/>
      </c>
      <c r="L417" s="145" t="str">
        <f t="shared" si="26"/>
        <v/>
      </c>
      <c r="M417" s="145" t="str">
        <f t="shared" si="27"/>
        <v/>
      </c>
      <c r="P417" s="44" t="str">
        <f t="shared" si="24"/>
        <v/>
      </c>
      <c r="Q417" s="44">
        <f>COUNTIF($P$14:$P417,"x")</f>
        <v>1</v>
      </c>
    </row>
    <row r="418" spans="1:17" ht="28.5" customHeight="1" x14ac:dyDescent="0.25">
      <c r="A418" s="90" t="str">
        <f>IFERROR(INDEX('GASB 54'!$A$8:$D$1794,'GASB 54'!$Q412,COLUMNS($A$14:A418)),"")</f>
        <v/>
      </c>
      <c r="B418" s="90" t="str">
        <f>IFERROR(INDEX('GASB 54'!$A$7:$D$1794,'GASB 54'!$Q412,COLUMNS($A$14:B418)),"")</f>
        <v/>
      </c>
      <c r="C418" s="148" t="str">
        <f>IFERROR(INDEX('GASB 54'!$A$7:$D$1794,'GASB 54'!$Q412,COLUMNS($A$14:C418)),"")</f>
        <v/>
      </c>
      <c r="D418" s="90" t="str">
        <f>IFERROR(INDEX('GASB 54'!$A$7:$D$1794,'GASB 54'!$Q412,COLUMNS($A$14:D418)),"")</f>
        <v/>
      </c>
      <c r="E418" s="42"/>
      <c r="F418" s="42"/>
      <c r="G418" s="42"/>
      <c r="H418" s="42"/>
      <c r="I418" s="152"/>
      <c r="J418" s="43"/>
      <c r="K418" s="145" t="str">
        <f t="shared" si="25"/>
        <v/>
      </c>
      <c r="L418" s="145" t="str">
        <f t="shared" si="26"/>
        <v/>
      </c>
      <c r="M418" s="145" t="str">
        <f t="shared" si="27"/>
        <v/>
      </c>
      <c r="P418" s="44" t="str">
        <f t="shared" si="24"/>
        <v/>
      </c>
      <c r="Q418" s="44">
        <f>COUNTIF($P$14:$P418,"x")</f>
        <v>1</v>
      </c>
    </row>
    <row r="419" spans="1:17" ht="28.5" customHeight="1" x14ac:dyDescent="0.25">
      <c r="A419" s="90" t="str">
        <f>IFERROR(INDEX('GASB 54'!$A$8:$D$1794,'GASB 54'!$Q413,COLUMNS($A$14:A419)),"")</f>
        <v/>
      </c>
      <c r="B419" s="90" t="str">
        <f>IFERROR(INDEX('GASB 54'!$A$7:$D$1794,'GASB 54'!$Q413,COLUMNS($A$14:B419)),"")</f>
        <v/>
      </c>
      <c r="C419" s="148" t="str">
        <f>IFERROR(INDEX('GASB 54'!$A$7:$D$1794,'GASB 54'!$Q413,COLUMNS($A$14:C419)),"")</f>
        <v/>
      </c>
      <c r="D419" s="90" t="str">
        <f>IFERROR(INDEX('GASB 54'!$A$7:$D$1794,'GASB 54'!$Q413,COLUMNS($A$14:D419)),"")</f>
        <v/>
      </c>
      <c r="E419" s="42"/>
      <c r="F419" s="42"/>
      <c r="G419" s="42"/>
      <c r="H419" s="42"/>
      <c r="I419" s="152"/>
      <c r="J419" s="43"/>
      <c r="K419" s="145" t="str">
        <f t="shared" si="25"/>
        <v/>
      </c>
      <c r="L419" s="145" t="str">
        <f t="shared" si="26"/>
        <v/>
      </c>
      <c r="M419" s="145" t="str">
        <f t="shared" si="27"/>
        <v/>
      </c>
      <c r="P419" s="44" t="str">
        <f t="shared" si="24"/>
        <v/>
      </c>
      <c r="Q419" s="44">
        <f>COUNTIF($P$14:$P419,"x")</f>
        <v>1</v>
      </c>
    </row>
    <row r="420" spans="1:17" ht="28.5" customHeight="1" x14ac:dyDescent="0.25">
      <c r="A420" s="90" t="str">
        <f>IFERROR(INDEX('GASB 54'!$A$8:$D$1794,'GASB 54'!$Q414,COLUMNS($A$14:A420)),"")</f>
        <v/>
      </c>
      <c r="B420" s="90" t="str">
        <f>IFERROR(INDEX('GASB 54'!$A$7:$D$1794,'GASB 54'!$Q414,COLUMNS($A$14:B420)),"")</f>
        <v/>
      </c>
      <c r="C420" s="148" t="str">
        <f>IFERROR(INDEX('GASB 54'!$A$7:$D$1794,'GASB 54'!$Q414,COLUMNS($A$14:C420)),"")</f>
        <v/>
      </c>
      <c r="D420" s="90" t="str">
        <f>IFERROR(INDEX('GASB 54'!$A$7:$D$1794,'GASB 54'!$Q414,COLUMNS($A$14:D420)),"")</f>
        <v/>
      </c>
      <c r="E420" s="42"/>
      <c r="F420" s="42"/>
      <c r="G420" s="42"/>
      <c r="H420" s="42"/>
      <c r="I420" s="152"/>
      <c r="J420" s="43"/>
      <c r="K420" s="145" t="str">
        <f t="shared" si="25"/>
        <v/>
      </c>
      <c r="L420" s="145" t="str">
        <f t="shared" si="26"/>
        <v/>
      </c>
      <c r="M420" s="145" t="str">
        <f t="shared" si="27"/>
        <v/>
      </c>
      <c r="P420" s="44" t="str">
        <f t="shared" si="24"/>
        <v/>
      </c>
      <c r="Q420" s="44">
        <f>COUNTIF($P$14:$P420,"x")</f>
        <v>1</v>
      </c>
    </row>
    <row r="421" spans="1:17" ht="28.5" customHeight="1" x14ac:dyDescent="0.25">
      <c r="A421" s="90" t="str">
        <f>IFERROR(INDEX('GASB 54'!$A$8:$D$1794,'GASB 54'!$Q415,COLUMNS($A$14:A421)),"")</f>
        <v/>
      </c>
      <c r="B421" s="90" t="str">
        <f>IFERROR(INDEX('GASB 54'!$A$7:$D$1794,'GASB 54'!$Q415,COLUMNS($A$14:B421)),"")</f>
        <v/>
      </c>
      <c r="C421" s="148" t="str">
        <f>IFERROR(INDEX('GASB 54'!$A$7:$D$1794,'GASB 54'!$Q415,COLUMNS($A$14:C421)),"")</f>
        <v/>
      </c>
      <c r="D421" s="90" t="str">
        <f>IFERROR(INDEX('GASB 54'!$A$7:$D$1794,'GASB 54'!$Q415,COLUMNS($A$14:D421)),"")</f>
        <v/>
      </c>
      <c r="E421" s="42"/>
      <c r="F421" s="42"/>
      <c r="G421" s="42"/>
      <c r="H421" s="42"/>
      <c r="I421" s="152"/>
      <c r="J421" s="43"/>
      <c r="K421" s="145" t="str">
        <f t="shared" si="25"/>
        <v/>
      </c>
      <c r="L421" s="145" t="str">
        <f t="shared" si="26"/>
        <v/>
      </c>
      <c r="M421" s="145" t="str">
        <f t="shared" si="27"/>
        <v/>
      </c>
      <c r="P421" s="44" t="str">
        <f t="shared" si="24"/>
        <v/>
      </c>
      <c r="Q421" s="44">
        <f>COUNTIF($P$14:$P421,"x")</f>
        <v>1</v>
      </c>
    </row>
    <row r="422" spans="1:17" ht="28.5" customHeight="1" x14ac:dyDescent="0.25">
      <c r="A422" s="90" t="str">
        <f>IFERROR(INDEX('GASB 54'!$A$8:$D$1794,'GASB 54'!$Q416,COLUMNS($A$14:A422)),"")</f>
        <v/>
      </c>
      <c r="B422" s="90" t="str">
        <f>IFERROR(INDEX('GASB 54'!$A$7:$D$1794,'GASB 54'!$Q416,COLUMNS($A$14:B422)),"")</f>
        <v/>
      </c>
      <c r="C422" s="148" t="str">
        <f>IFERROR(INDEX('GASB 54'!$A$7:$D$1794,'GASB 54'!$Q416,COLUMNS($A$14:C422)),"")</f>
        <v/>
      </c>
      <c r="D422" s="90" t="str">
        <f>IFERROR(INDEX('GASB 54'!$A$7:$D$1794,'GASB 54'!$Q416,COLUMNS($A$14:D422)),"")</f>
        <v/>
      </c>
      <c r="E422" s="42"/>
      <c r="F422" s="42"/>
      <c r="G422" s="42"/>
      <c r="H422" s="42"/>
      <c r="I422" s="152"/>
      <c r="J422" s="43"/>
      <c r="K422" s="145" t="str">
        <f t="shared" si="25"/>
        <v/>
      </c>
      <c r="L422" s="145" t="str">
        <f t="shared" si="26"/>
        <v/>
      </c>
      <c r="M422" s="145" t="str">
        <f t="shared" si="27"/>
        <v/>
      </c>
      <c r="P422" s="44" t="str">
        <f t="shared" si="24"/>
        <v/>
      </c>
      <c r="Q422" s="44">
        <f>COUNTIF($P$14:$P422,"x")</f>
        <v>1</v>
      </c>
    </row>
    <row r="423" spans="1:17" ht="28.5" customHeight="1" x14ac:dyDescent="0.25">
      <c r="A423" s="90" t="str">
        <f>IFERROR(INDEX('GASB 54'!$A$8:$D$1794,'GASB 54'!$Q417,COLUMNS($A$14:A423)),"")</f>
        <v/>
      </c>
      <c r="B423" s="90" t="str">
        <f>IFERROR(INDEX('GASB 54'!$A$7:$D$1794,'GASB 54'!$Q417,COLUMNS($A$14:B423)),"")</f>
        <v/>
      </c>
      <c r="C423" s="148" t="str">
        <f>IFERROR(INDEX('GASB 54'!$A$7:$D$1794,'GASB 54'!$Q417,COLUMNS($A$14:C423)),"")</f>
        <v/>
      </c>
      <c r="D423" s="90" t="str">
        <f>IFERROR(INDEX('GASB 54'!$A$7:$D$1794,'GASB 54'!$Q417,COLUMNS($A$14:D423)),"")</f>
        <v/>
      </c>
      <c r="E423" s="42"/>
      <c r="F423" s="42"/>
      <c r="G423" s="42"/>
      <c r="H423" s="42"/>
      <c r="I423" s="152"/>
      <c r="J423" s="43"/>
      <c r="K423" s="145" t="str">
        <f t="shared" si="25"/>
        <v/>
      </c>
      <c r="L423" s="145" t="str">
        <f t="shared" si="26"/>
        <v/>
      </c>
      <c r="M423" s="145" t="str">
        <f t="shared" si="27"/>
        <v/>
      </c>
      <c r="P423" s="44" t="str">
        <f t="shared" si="24"/>
        <v/>
      </c>
      <c r="Q423" s="44">
        <f>COUNTIF($P$14:$P423,"x")</f>
        <v>1</v>
      </c>
    </row>
    <row r="424" spans="1:17" ht="28.5" customHeight="1" x14ac:dyDescent="0.25">
      <c r="A424" s="90" t="str">
        <f>IFERROR(INDEX('GASB 54'!$A$8:$D$1794,'GASB 54'!$Q418,COLUMNS($A$14:A424)),"")</f>
        <v/>
      </c>
      <c r="B424" s="90" t="str">
        <f>IFERROR(INDEX('GASB 54'!$A$7:$D$1794,'GASB 54'!$Q418,COLUMNS($A$14:B424)),"")</f>
        <v/>
      </c>
      <c r="C424" s="148" t="str">
        <f>IFERROR(INDEX('GASB 54'!$A$7:$D$1794,'GASB 54'!$Q418,COLUMNS($A$14:C424)),"")</f>
        <v/>
      </c>
      <c r="D424" s="90" t="str">
        <f>IFERROR(INDEX('GASB 54'!$A$7:$D$1794,'GASB 54'!$Q418,COLUMNS($A$14:D424)),"")</f>
        <v/>
      </c>
      <c r="E424" s="42"/>
      <c r="F424" s="42"/>
      <c r="G424" s="42"/>
      <c r="H424" s="42"/>
      <c r="I424" s="152"/>
      <c r="J424" s="43"/>
      <c r="K424" s="145" t="str">
        <f t="shared" si="25"/>
        <v/>
      </c>
      <c r="L424" s="145" t="str">
        <f t="shared" si="26"/>
        <v/>
      </c>
      <c r="M424" s="145" t="str">
        <f t="shared" si="27"/>
        <v/>
      </c>
      <c r="P424" s="44" t="str">
        <f t="shared" si="24"/>
        <v/>
      </c>
      <c r="Q424" s="44">
        <f>COUNTIF($P$14:$P424,"x")</f>
        <v>1</v>
      </c>
    </row>
    <row r="425" spans="1:17" ht="28.5" customHeight="1" x14ac:dyDescent="0.25">
      <c r="A425" s="90" t="str">
        <f>IFERROR(INDEX('GASB 54'!$A$8:$D$1794,'GASB 54'!$Q419,COLUMNS($A$14:A425)),"")</f>
        <v/>
      </c>
      <c r="B425" s="90" t="str">
        <f>IFERROR(INDEX('GASB 54'!$A$7:$D$1794,'GASB 54'!$Q419,COLUMNS($A$14:B425)),"")</f>
        <v/>
      </c>
      <c r="C425" s="148" t="str">
        <f>IFERROR(INDEX('GASB 54'!$A$7:$D$1794,'GASB 54'!$Q419,COLUMNS($A$14:C425)),"")</f>
        <v/>
      </c>
      <c r="D425" s="90" t="str">
        <f>IFERROR(INDEX('GASB 54'!$A$7:$D$1794,'GASB 54'!$Q419,COLUMNS($A$14:D425)),"")</f>
        <v/>
      </c>
      <c r="E425" s="42"/>
      <c r="F425" s="42"/>
      <c r="G425" s="42"/>
      <c r="H425" s="42"/>
      <c r="I425" s="152"/>
      <c r="J425" s="43"/>
      <c r="K425" s="145" t="str">
        <f t="shared" si="25"/>
        <v/>
      </c>
      <c r="L425" s="145" t="str">
        <f t="shared" si="26"/>
        <v/>
      </c>
      <c r="M425" s="145" t="str">
        <f t="shared" si="27"/>
        <v/>
      </c>
      <c r="P425" s="44" t="str">
        <f t="shared" si="24"/>
        <v/>
      </c>
      <c r="Q425" s="44">
        <f>COUNTIF($P$14:$P425,"x")</f>
        <v>1</v>
      </c>
    </row>
    <row r="426" spans="1:17" ht="28.5" customHeight="1" x14ac:dyDescent="0.25">
      <c r="A426" s="90" t="str">
        <f>IFERROR(INDEX('GASB 54'!$A$8:$D$1794,'GASB 54'!$Q420,COLUMNS($A$14:A426)),"")</f>
        <v/>
      </c>
      <c r="B426" s="90" t="str">
        <f>IFERROR(INDEX('GASB 54'!$A$7:$D$1794,'GASB 54'!$Q420,COLUMNS($A$14:B426)),"")</f>
        <v/>
      </c>
      <c r="C426" s="148" t="str">
        <f>IFERROR(INDEX('GASB 54'!$A$7:$D$1794,'GASB 54'!$Q420,COLUMNS($A$14:C426)),"")</f>
        <v/>
      </c>
      <c r="D426" s="90" t="str">
        <f>IFERROR(INDEX('GASB 54'!$A$7:$D$1794,'GASB 54'!$Q420,COLUMNS($A$14:D426)),"")</f>
        <v/>
      </c>
      <c r="E426" s="42"/>
      <c r="F426" s="42"/>
      <c r="G426" s="42"/>
      <c r="H426" s="42"/>
      <c r="I426" s="152"/>
      <c r="J426" s="43"/>
      <c r="K426" s="145" t="str">
        <f t="shared" si="25"/>
        <v/>
      </c>
      <c r="L426" s="145" t="str">
        <f t="shared" si="26"/>
        <v/>
      </c>
      <c r="M426" s="145" t="str">
        <f t="shared" si="27"/>
        <v/>
      </c>
      <c r="P426" s="44" t="str">
        <f t="shared" si="24"/>
        <v/>
      </c>
      <c r="Q426" s="44">
        <f>COUNTIF($P$14:$P426,"x")</f>
        <v>1</v>
      </c>
    </row>
    <row r="427" spans="1:17" ht="28.5" customHeight="1" x14ac:dyDescent="0.25">
      <c r="A427" s="90" t="str">
        <f>IFERROR(INDEX('GASB 54'!$A$8:$D$1794,'GASB 54'!$Q421,COLUMNS($A$14:A427)),"")</f>
        <v/>
      </c>
      <c r="B427" s="90" t="str">
        <f>IFERROR(INDEX('GASB 54'!$A$7:$D$1794,'GASB 54'!$Q421,COLUMNS($A$14:B427)),"")</f>
        <v/>
      </c>
      <c r="C427" s="148" t="str">
        <f>IFERROR(INDEX('GASB 54'!$A$7:$D$1794,'GASB 54'!$Q421,COLUMNS($A$14:C427)),"")</f>
        <v/>
      </c>
      <c r="D427" s="90" t="str">
        <f>IFERROR(INDEX('GASB 54'!$A$7:$D$1794,'GASB 54'!$Q421,COLUMNS($A$14:D427)),"")</f>
        <v/>
      </c>
      <c r="E427" s="42"/>
      <c r="F427" s="42"/>
      <c r="G427" s="42"/>
      <c r="H427" s="42"/>
      <c r="I427" s="152"/>
      <c r="J427" s="43"/>
      <c r="K427" s="145" t="str">
        <f t="shared" si="25"/>
        <v/>
      </c>
      <c r="L427" s="145" t="str">
        <f t="shared" si="26"/>
        <v/>
      </c>
      <c r="M427" s="145" t="str">
        <f t="shared" si="27"/>
        <v/>
      </c>
      <c r="P427" s="44" t="str">
        <f t="shared" si="24"/>
        <v/>
      </c>
      <c r="Q427" s="44">
        <f>COUNTIF($P$14:$P427,"x")</f>
        <v>1</v>
      </c>
    </row>
    <row r="428" spans="1:17" ht="28.5" customHeight="1" x14ac:dyDescent="0.25">
      <c r="A428" s="90" t="str">
        <f>IFERROR(INDEX('GASB 54'!$A$8:$D$1794,'GASB 54'!$Q422,COLUMNS($A$14:A428)),"")</f>
        <v/>
      </c>
      <c r="B428" s="90" t="str">
        <f>IFERROR(INDEX('GASB 54'!$A$7:$D$1794,'GASB 54'!$Q422,COLUMNS($A$14:B428)),"")</f>
        <v/>
      </c>
      <c r="C428" s="148" t="str">
        <f>IFERROR(INDEX('GASB 54'!$A$7:$D$1794,'GASB 54'!$Q422,COLUMNS($A$14:C428)),"")</f>
        <v/>
      </c>
      <c r="D428" s="90" t="str">
        <f>IFERROR(INDEX('GASB 54'!$A$7:$D$1794,'GASB 54'!$Q422,COLUMNS($A$14:D428)),"")</f>
        <v/>
      </c>
      <c r="E428" s="42"/>
      <c r="F428" s="42"/>
      <c r="G428" s="42"/>
      <c r="H428" s="42"/>
      <c r="I428" s="152"/>
      <c r="J428" s="43"/>
      <c r="K428" s="145" t="str">
        <f t="shared" si="25"/>
        <v/>
      </c>
      <c r="L428" s="145" t="str">
        <f t="shared" si="26"/>
        <v/>
      </c>
      <c r="M428" s="145" t="str">
        <f t="shared" si="27"/>
        <v/>
      </c>
      <c r="P428" s="44" t="str">
        <f t="shared" si="24"/>
        <v/>
      </c>
      <c r="Q428" s="44">
        <f>COUNTIF($P$14:$P428,"x")</f>
        <v>1</v>
      </c>
    </row>
    <row r="429" spans="1:17" ht="28.5" customHeight="1" x14ac:dyDescent="0.25">
      <c r="A429" s="90" t="str">
        <f>IFERROR(INDEX('GASB 54'!$A$8:$D$1794,'GASB 54'!$Q423,COLUMNS($A$14:A429)),"")</f>
        <v/>
      </c>
      <c r="B429" s="90" t="str">
        <f>IFERROR(INDEX('GASB 54'!$A$7:$D$1794,'GASB 54'!$Q423,COLUMNS($A$14:B429)),"")</f>
        <v/>
      </c>
      <c r="C429" s="148" t="str">
        <f>IFERROR(INDEX('GASB 54'!$A$7:$D$1794,'GASB 54'!$Q423,COLUMNS($A$14:C429)),"")</f>
        <v/>
      </c>
      <c r="D429" s="90" t="str">
        <f>IFERROR(INDEX('GASB 54'!$A$7:$D$1794,'GASB 54'!$Q423,COLUMNS($A$14:D429)),"")</f>
        <v/>
      </c>
      <c r="E429" s="42"/>
      <c r="F429" s="42"/>
      <c r="G429" s="42"/>
      <c r="H429" s="42"/>
      <c r="I429" s="152"/>
      <c r="J429" s="43"/>
      <c r="K429" s="145" t="str">
        <f t="shared" si="25"/>
        <v/>
      </c>
      <c r="L429" s="145" t="str">
        <f t="shared" si="26"/>
        <v/>
      </c>
      <c r="M429" s="145" t="str">
        <f t="shared" si="27"/>
        <v/>
      </c>
      <c r="P429" s="44" t="str">
        <f t="shared" si="24"/>
        <v/>
      </c>
      <c r="Q429" s="44">
        <f>COUNTIF($P$14:$P429,"x")</f>
        <v>1</v>
      </c>
    </row>
    <row r="430" spans="1:17" ht="28.5" customHeight="1" x14ac:dyDescent="0.25">
      <c r="A430" s="90" t="str">
        <f>IFERROR(INDEX('GASB 54'!$A$8:$D$1794,'GASB 54'!$Q424,COLUMNS($A$14:A430)),"")</f>
        <v/>
      </c>
      <c r="B430" s="90" t="str">
        <f>IFERROR(INDEX('GASB 54'!$A$7:$D$1794,'GASB 54'!$Q424,COLUMNS($A$14:B430)),"")</f>
        <v/>
      </c>
      <c r="C430" s="148" t="str">
        <f>IFERROR(INDEX('GASB 54'!$A$7:$D$1794,'GASB 54'!$Q424,COLUMNS($A$14:C430)),"")</f>
        <v/>
      </c>
      <c r="D430" s="90" t="str">
        <f>IFERROR(INDEX('GASB 54'!$A$7:$D$1794,'GASB 54'!$Q424,COLUMNS($A$14:D430)),"")</f>
        <v/>
      </c>
      <c r="E430" s="42"/>
      <c r="F430" s="42"/>
      <c r="G430" s="42"/>
      <c r="H430" s="42"/>
      <c r="I430" s="152"/>
      <c r="J430" s="43"/>
      <c r="K430" s="145" t="str">
        <f t="shared" si="25"/>
        <v/>
      </c>
      <c r="L430" s="145" t="str">
        <f t="shared" si="26"/>
        <v/>
      </c>
      <c r="M430" s="145" t="str">
        <f t="shared" si="27"/>
        <v/>
      </c>
      <c r="P430" s="44" t="str">
        <f t="shared" si="24"/>
        <v/>
      </c>
      <c r="Q430" s="44">
        <f>COUNTIF($P$14:$P430,"x")</f>
        <v>1</v>
      </c>
    </row>
    <row r="431" spans="1:17" ht="28.5" customHeight="1" x14ac:dyDescent="0.25">
      <c r="A431" s="90" t="str">
        <f>IFERROR(INDEX('GASB 54'!$A$8:$D$1794,'GASB 54'!$Q425,COLUMNS($A$14:A431)),"")</f>
        <v/>
      </c>
      <c r="B431" s="90" t="str">
        <f>IFERROR(INDEX('GASB 54'!$A$7:$D$1794,'GASB 54'!$Q425,COLUMNS($A$14:B431)),"")</f>
        <v/>
      </c>
      <c r="C431" s="148" t="str">
        <f>IFERROR(INDEX('GASB 54'!$A$7:$D$1794,'GASB 54'!$Q425,COLUMNS($A$14:C431)),"")</f>
        <v/>
      </c>
      <c r="D431" s="90" t="str">
        <f>IFERROR(INDEX('GASB 54'!$A$7:$D$1794,'GASB 54'!$Q425,COLUMNS($A$14:D431)),"")</f>
        <v/>
      </c>
      <c r="E431" s="42"/>
      <c r="F431" s="42"/>
      <c r="G431" s="42"/>
      <c r="H431" s="42"/>
      <c r="I431" s="152"/>
      <c r="J431" s="43"/>
      <c r="K431" s="145" t="str">
        <f t="shared" si="25"/>
        <v/>
      </c>
      <c r="L431" s="145" t="str">
        <f t="shared" si="26"/>
        <v/>
      </c>
      <c r="M431" s="145" t="str">
        <f t="shared" si="27"/>
        <v/>
      </c>
      <c r="P431" s="44" t="str">
        <f t="shared" si="24"/>
        <v/>
      </c>
      <c r="Q431" s="44">
        <f>COUNTIF($P$14:$P431,"x")</f>
        <v>1</v>
      </c>
    </row>
    <row r="432" spans="1:17" ht="28.5" customHeight="1" x14ac:dyDescent="0.25">
      <c r="A432" s="90" t="str">
        <f>IFERROR(INDEX('GASB 54'!$A$8:$D$1794,'GASB 54'!$Q426,COLUMNS($A$14:A432)),"")</f>
        <v/>
      </c>
      <c r="B432" s="90" t="str">
        <f>IFERROR(INDEX('GASB 54'!$A$7:$D$1794,'GASB 54'!$Q426,COLUMNS($A$14:B432)),"")</f>
        <v/>
      </c>
      <c r="C432" s="148" t="str">
        <f>IFERROR(INDEX('GASB 54'!$A$7:$D$1794,'GASB 54'!$Q426,COLUMNS($A$14:C432)),"")</f>
        <v/>
      </c>
      <c r="D432" s="90" t="str">
        <f>IFERROR(INDEX('GASB 54'!$A$7:$D$1794,'GASB 54'!$Q426,COLUMNS($A$14:D432)),"")</f>
        <v/>
      </c>
      <c r="E432" s="42"/>
      <c r="F432" s="42"/>
      <c r="G432" s="42"/>
      <c r="H432" s="42"/>
      <c r="I432" s="152"/>
      <c r="J432" s="43"/>
      <c r="K432" s="145" t="str">
        <f t="shared" si="25"/>
        <v/>
      </c>
      <c r="L432" s="145" t="str">
        <f t="shared" si="26"/>
        <v/>
      </c>
      <c r="M432" s="145" t="str">
        <f t="shared" si="27"/>
        <v/>
      </c>
      <c r="P432" s="44" t="str">
        <f t="shared" si="24"/>
        <v/>
      </c>
      <c r="Q432" s="44">
        <f>COUNTIF($P$14:$P432,"x")</f>
        <v>1</v>
      </c>
    </row>
    <row r="433" spans="1:17" ht="28.5" customHeight="1" x14ac:dyDescent="0.25">
      <c r="A433" s="90" t="str">
        <f>IFERROR(INDEX('GASB 54'!$A$8:$D$1794,'GASB 54'!$Q427,COLUMNS($A$14:A433)),"")</f>
        <v/>
      </c>
      <c r="B433" s="90" t="str">
        <f>IFERROR(INDEX('GASB 54'!$A$7:$D$1794,'GASB 54'!$Q427,COLUMNS($A$14:B433)),"")</f>
        <v/>
      </c>
      <c r="C433" s="148" t="str">
        <f>IFERROR(INDEX('GASB 54'!$A$7:$D$1794,'GASB 54'!$Q427,COLUMNS($A$14:C433)),"")</f>
        <v/>
      </c>
      <c r="D433" s="90" t="str">
        <f>IFERROR(INDEX('GASB 54'!$A$7:$D$1794,'GASB 54'!$Q427,COLUMNS($A$14:D433)),"")</f>
        <v/>
      </c>
      <c r="E433" s="42"/>
      <c r="F433" s="42"/>
      <c r="G433" s="42"/>
      <c r="H433" s="42"/>
      <c r="I433" s="152"/>
      <c r="J433" s="43"/>
      <c r="K433" s="145" t="str">
        <f t="shared" si="25"/>
        <v/>
      </c>
      <c r="L433" s="145" t="str">
        <f t="shared" si="26"/>
        <v/>
      </c>
      <c r="M433" s="145" t="str">
        <f t="shared" si="27"/>
        <v/>
      </c>
      <c r="P433" s="44" t="str">
        <f t="shared" si="24"/>
        <v/>
      </c>
      <c r="Q433" s="44">
        <f>COUNTIF($P$14:$P433,"x")</f>
        <v>1</v>
      </c>
    </row>
    <row r="434" spans="1:17" ht="28.5" customHeight="1" x14ac:dyDescent="0.25">
      <c r="A434" s="90" t="str">
        <f>IFERROR(INDEX('GASB 54'!$A$8:$D$1794,'GASB 54'!$Q428,COLUMNS($A$14:A434)),"")</f>
        <v/>
      </c>
      <c r="B434" s="90" t="str">
        <f>IFERROR(INDEX('GASB 54'!$A$7:$D$1794,'GASB 54'!$Q428,COLUMNS($A$14:B434)),"")</f>
        <v/>
      </c>
      <c r="C434" s="148" t="str">
        <f>IFERROR(INDEX('GASB 54'!$A$7:$D$1794,'GASB 54'!$Q428,COLUMNS($A$14:C434)),"")</f>
        <v/>
      </c>
      <c r="D434" s="90" t="str">
        <f>IFERROR(INDEX('GASB 54'!$A$7:$D$1794,'GASB 54'!$Q428,COLUMNS($A$14:D434)),"")</f>
        <v/>
      </c>
      <c r="E434" s="42"/>
      <c r="F434" s="42"/>
      <c r="G434" s="42"/>
      <c r="H434" s="42"/>
      <c r="I434" s="152"/>
      <c r="J434" s="43"/>
      <c r="K434" s="145" t="str">
        <f t="shared" si="25"/>
        <v/>
      </c>
      <c r="L434" s="145" t="str">
        <f t="shared" si="26"/>
        <v/>
      </c>
      <c r="M434" s="145" t="str">
        <f t="shared" si="27"/>
        <v/>
      </c>
      <c r="P434" s="44" t="str">
        <f t="shared" si="24"/>
        <v/>
      </c>
      <c r="Q434" s="44">
        <f>COUNTIF($P$14:$P434,"x")</f>
        <v>1</v>
      </c>
    </row>
    <row r="435" spans="1:17" ht="28.5" customHeight="1" x14ac:dyDescent="0.25">
      <c r="A435" s="90" t="str">
        <f>IFERROR(INDEX('GASB 54'!$A$8:$D$1794,'GASB 54'!$Q429,COLUMNS($A$14:A435)),"")</f>
        <v/>
      </c>
      <c r="B435" s="90" t="str">
        <f>IFERROR(INDEX('GASB 54'!$A$7:$D$1794,'GASB 54'!$Q429,COLUMNS($A$14:B435)),"")</f>
        <v/>
      </c>
      <c r="C435" s="148" t="str">
        <f>IFERROR(INDEX('GASB 54'!$A$7:$D$1794,'GASB 54'!$Q429,COLUMNS($A$14:C435)),"")</f>
        <v/>
      </c>
      <c r="D435" s="90" t="str">
        <f>IFERROR(INDEX('GASB 54'!$A$7:$D$1794,'GASB 54'!$Q429,COLUMNS($A$14:D435)),"")</f>
        <v/>
      </c>
      <c r="E435" s="42"/>
      <c r="F435" s="42"/>
      <c r="G435" s="42"/>
      <c r="H435" s="42"/>
      <c r="I435" s="152"/>
      <c r="J435" s="43"/>
      <c r="K435" s="145" t="str">
        <f t="shared" si="25"/>
        <v/>
      </c>
      <c r="L435" s="145" t="str">
        <f t="shared" si="26"/>
        <v/>
      </c>
      <c r="M435" s="145" t="str">
        <f t="shared" si="27"/>
        <v/>
      </c>
      <c r="P435" s="44" t="str">
        <f t="shared" si="24"/>
        <v/>
      </c>
      <c r="Q435" s="44">
        <f>COUNTIF($P$14:$P435,"x")</f>
        <v>1</v>
      </c>
    </row>
    <row r="436" spans="1:17" ht="28.5" customHeight="1" x14ac:dyDescent="0.25">
      <c r="A436" s="90" t="str">
        <f>IFERROR(INDEX('GASB 54'!$A$8:$D$1794,'GASB 54'!$Q430,COLUMNS($A$14:A436)),"")</f>
        <v/>
      </c>
      <c r="B436" s="90" t="str">
        <f>IFERROR(INDEX('GASB 54'!$A$7:$D$1794,'GASB 54'!$Q430,COLUMNS($A$14:B436)),"")</f>
        <v/>
      </c>
      <c r="C436" s="148" t="str">
        <f>IFERROR(INDEX('GASB 54'!$A$7:$D$1794,'GASB 54'!$Q430,COLUMNS($A$14:C436)),"")</f>
        <v/>
      </c>
      <c r="D436" s="90" t="str">
        <f>IFERROR(INDEX('GASB 54'!$A$7:$D$1794,'GASB 54'!$Q430,COLUMNS($A$14:D436)),"")</f>
        <v/>
      </c>
      <c r="E436" s="42"/>
      <c r="F436" s="42"/>
      <c r="G436" s="42"/>
      <c r="H436" s="42"/>
      <c r="I436" s="152"/>
      <c r="J436" s="43"/>
      <c r="K436" s="145" t="str">
        <f t="shared" si="25"/>
        <v/>
      </c>
      <c r="L436" s="145" t="str">
        <f t="shared" si="26"/>
        <v/>
      </c>
      <c r="M436" s="145" t="str">
        <f t="shared" si="27"/>
        <v/>
      </c>
      <c r="P436" s="44" t="str">
        <f t="shared" si="24"/>
        <v/>
      </c>
      <c r="Q436" s="44">
        <f>COUNTIF($P$14:$P436,"x")</f>
        <v>1</v>
      </c>
    </row>
    <row r="437" spans="1:17" ht="28.5" customHeight="1" x14ac:dyDescent="0.25">
      <c r="A437" s="90" t="str">
        <f>IFERROR(INDEX('GASB 54'!$A$8:$D$1794,'GASB 54'!$Q431,COLUMNS($A$14:A437)),"")</f>
        <v/>
      </c>
      <c r="B437" s="90" t="str">
        <f>IFERROR(INDEX('GASB 54'!$A$7:$D$1794,'GASB 54'!$Q431,COLUMNS($A$14:B437)),"")</f>
        <v/>
      </c>
      <c r="C437" s="148" t="str">
        <f>IFERROR(INDEX('GASB 54'!$A$7:$D$1794,'GASB 54'!$Q431,COLUMNS($A$14:C437)),"")</f>
        <v/>
      </c>
      <c r="D437" s="90" t="str">
        <f>IFERROR(INDEX('GASB 54'!$A$7:$D$1794,'GASB 54'!$Q431,COLUMNS($A$14:D437)),"")</f>
        <v/>
      </c>
      <c r="E437" s="42"/>
      <c r="F437" s="42"/>
      <c r="G437" s="42"/>
      <c r="H437" s="42"/>
      <c r="I437" s="152"/>
      <c r="J437" s="43"/>
      <c r="K437" s="145" t="str">
        <f t="shared" si="25"/>
        <v/>
      </c>
      <c r="L437" s="145" t="str">
        <f t="shared" si="26"/>
        <v/>
      </c>
      <c r="M437" s="145" t="str">
        <f t="shared" si="27"/>
        <v/>
      </c>
      <c r="P437" s="44" t="str">
        <f t="shared" si="24"/>
        <v/>
      </c>
      <c r="Q437" s="44">
        <f>COUNTIF($P$14:$P437,"x")</f>
        <v>1</v>
      </c>
    </row>
    <row r="438" spans="1:17" ht="28.5" customHeight="1" x14ac:dyDescent="0.25">
      <c r="A438" s="90" t="str">
        <f>IFERROR(INDEX('GASB 54'!$A$8:$D$1794,'GASB 54'!$Q432,COLUMNS($A$14:A438)),"")</f>
        <v/>
      </c>
      <c r="B438" s="90" t="str">
        <f>IFERROR(INDEX('GASB 54'!$A$7:$D$1794,'GASB 54'!$Q432,COLUMNS($A$14:B438)),"")</f>
        <v/>
      </c>
      <c r="C438" s="148" t="str">
        <f>IFERROR(INDEX('GASB 54'!$A$7:$D$1794,'GASB 54'!$Q432,COLUMNS($A$14:C438)),"")</f>
        <v/>
      </c>
      <c r="D438" s="90" t="str">
        <f>IFERROR(INDEX('GASB 54'!$A$7:$D$1794,'GASB 54'!$Q432,COLUMNS($A$14:D438)),"")</f>
        <v/>
      </c>
      <c r="E438" s="42"/>
      <c r="F438" s="42"/>
      <c r="G438" s="42"/>
      <c r="H438" s="42"/>
      <c r="I438" s="152"/>
      <c r="J438" s="43"/>
      <c r="K438" s="145" t="str">
        <f t="shared" si="25"/>
        <v/>
      </c>
      <c r="L438" s="145" t="str">
        <f t="shared" si="26"/>
        <v/>
      </c>
      <c r="M438" s="145" t="str">
        <f t="shared" si="27"/>
        <v/>
      </c>
      <c r="P438" s="44" t="str">
        <f t="shared" si="24"/>
        <v/>
      </c>
      <c r="Q438" s="44">
        <f>COUNTIF($P$14:$P438,"x")</f>
        <v>1</v>
      </c>
    </row>
    <row r="439" spans="1:17" ht="28.5" customHeight="1" x14ac:dyDescent="0.25">
      <c r="A439" s="90" t="str">
        <f>IFERROR(INDEX('GASB 54'!$A$8:$D$1794,'GASB 54'!$Q433,COLUMNS($A$14:A439)),"")</f>
        <v/>
      </c>
      <c r="B439" s="90" t="str">
        <f>IFERROR(INDEX('GASB 54'!$A$7:$D$1794,'GASB 54'!$Q433,COLUMNS($A$14:B439)),"")</f>
        <v/>
      </c>
      <c r="C439" s="148" t="str">
        <f>IFERROR(INDEX('GASB 54'!$A$7:$D$1794,'GASB 54'!$Q433,COLUMNS($A$14:C439)),"")</f>
        <v/>
      </c>
      <c r="D439" s="90" t="str">
        <f>IFERROR(INDEX('GASB 54'!$A$7:$D$1794,'GASB 54'!$Q433,COLUMNS($A$14:D439)),"")</f>
        <v/>
      </c>
      <c r="E439" s="42"/>
      <c r="F439" s="42"/>
      <c r="G439" s="42"/>
      <c r="H439" s="42"/>
      <c r="I439" s="152"/>
      <c r="J439" s="43"/>
      <c r="K439" s="145" t="str">
        <f t="shared" si="25"/>
        <v/>
      </c>
      <c r="L439" s="145" t="str">
        <f t="shared" si="26"/>
        <v/>
      </c>
      <c r="M439" s="145" t="str">
        <f t="shared" si="27"/>
        <v/>
      </c>
      <c r="P439" s="44" t="str">
        <f t="shared" si="24"/>
        <v/>
      </c>
      <c r="Q439" s="44">
        <f>COUNTIF($P$14:$P439,"x")</f>
        <v>1</v>
      </c>
    </row>
    <row r="440" spans="1:17" ht="28.5" customHeight="1" x14ac:dyDescent="0.25">
      <c r="A440" s="90" t="str">
        <f>IFERROR(INDEX('GASB 54'!$A$8:$D$1794,'GASB 54'!$Q434,COLUMNS($A$14:A440)),"")</f>
        <v/>
      </c>
      <c r="B440" s="90" t="str">
        <f>IFERROR(INDEX('GASB 54'!$A$7:$D$1794,'GASB 54'!$Q434,COLUMNS($A$14:B440)),"")</f>
        <v/>
      </c>
      <c r="C440" s="148" t="str">
        <f>IFERROR(INDEX('GASB 54'!$A$7:$D$1794,'GASB 54'!$Q434,COLUMNS($A$14:C440)),"")</f>
        <v/>
      </c>
      <c r="D440" s="90" t="str">
        <f>IFERROR(INDEX('GASB 54'!$A$7:$D$1794,'GASB 54'!$Q434,COLUMNS($A$14:D440)),"")</f>
        <v/>
      </c>
      <c r="E440" s="42"/>
      <c r="F440" s="42"/>
      <c r="G440" s="42"/>
      <c r="H440" s="42"/>
      <c r="I440" s="152"/>
      <c r="J440" s="43"/>
      <c r="K440" s="145" t="str">
        <f t="shared" si="25"/>
        <v/>
      </c>
      <c r="L440" s="145" t="str">
        <f t="shared" si="26"/>
        <v/>
      </c>
      <c r="M440" s="145" t="str">
        <f t="shared" si="27"/>
        <v/>
      </c>
      <c r="P440" s="44" t="str">
        <f t="shared" si="24"/>
        <v/>
      </c>
      <c r="Q440" s="44">
        <f>COUNTIF($P$14:$P440,"x")</f>
        <v>1</v>
      </c>
    </row>
    <row r="441" spans="1:17" ht="28.5" customHeight="1" x14ac:dyDescent="0.25">
      <c r="A441" s="90" t="str">
        <f>IFERROR(INDEX('GASB 54'!$A$8:$D$1794,'GASB 54'!$Q435,COLUMNS($A$14:A441)),"")</f>
        <v/>
      </c>
      <c r="B441" s="90" t="str">
        <f>IFERROR(INDEX('GASB 54'!$A$7:$D$1794,'GASB 54'!$Q435,COLUMNS($A$14:B441)),"")</f>
        <v/>
      </c>
      <c r="C441" s="148" t="str">
        <f>IFERROR(INDEX('GASB 54'!$A$7:$D$1794,'GASB 54'!$Q435,COLUMNS($A$14:C441)),"")</f>
        <v/>
      </c>
      <c r="D441" s="90" t="str">
        <f>IFERROR(INDEX('GASB 54'!$A$7:$D$1794,'GASB 54'!$Q435,COLUMNS($A$14:D441)),"")</f>
        <v/>
      </c>
      <c r="E441" s="42"/>
      <c r="F441" s="42"/>
      <c r="G441" s="42"/>
      <c r="H441" s="42"/>
      <c r="I441" s="152"/>
      <c r="J441" s="43"/>
      <c r="K441" s="145" t="str">
        <f t="shared" si="25"/>
        <v/>
      </c>
      <c r="L441" s="145" t="str">
        <f t="shared" si="26"/>
        <v/>
      </c>
      <c r="M441" s="145" t="str">
        <f t="shared" si="27"/>
        <v/>
      </c>
      <c r="P441" s="44" t="str">
        <f t="shared" si="24"/>
        <v/>
      </c>
      <c r="Q441" s="44">
        <f>COUNTIF($P$14:$P441,"x")</f>
        <v>1</v>
      </c>
    </row>
    <row r="442" spans="1:17" ht="28.5" customHeight="1" x14ac:dyDescent="0.25">
      <c r="A442" s="90" t="str">
        <f>IFERROR(INDEX('GASB 54'!$A$8:$D$1794,'GASB 54'!$Q436,COLUMNS($A$14:A442)),"")</f>
        <v/>
      </c>
      <c r="B442" s="90" t="str">
        <f>IFERROR(INDEX('GASB 54'!$A$7:$D$1794,'GASB 54'!$Q436,COLUMNS($A$14:B442)),"")</f>
        <v/>
      </c>
      <c r="C442" s="148" t="str">
        <f>IFERROR(INDEX('GASB 54'!$A$7:$D$1794,'GASB 54'!$Q436,COLUMNS($A$14:C442)),"")</f>
        <v/>
      </c>
      <c r="D442" s="90" t="str">
        <f>IFERROR(INDEX('GASB 54'!$A$7:$D$1794,'GASB 54'!$Q436,COLUMNS($A$14:D442)),"")</f>
        <v/>
      </c>
      <c r="E442" s="42"/>
      <c r="F442" s="42"/>
      <c r="G442" s="42"/>
      <c r="H442" s="42"/>
      <c r="I442" s="152"/>
      <c r="J442" s="43"/>
      <c r="K442" s="145" t="str">
        <f t="shared" si="25"/>
        <v/>
      </c>
      <c r="L442" s="145" t="str">
        <f t="shared" si="26"/>
        <v/>
      </c>
      <c r="M442" s="145" t="str">
        <f t="shared" si="27"/>
        <v/>
      </c>
      <c r="P442" s="44" t="str">
        <f t="shared" si="24"/>
        <v/>
      </c>
      <c r="Q442" s="44">
        <f>COUNTIF($P$14:$P442,"x")</f>
        <v>1</v>
      </c>
    </row>
    <row r="443" spans="1:17" ht="28.5" customHeight="1" x14ac:dyDescent="0.25">
      <c r="A443" s="90" t="str">
        <f>IFERROR(INDEX('GASB 54'!$A$8:$D$1794,'GASB 54'!$Q437,COLUMNS($A$14:A443)),"")</f>
        <v/>
      </c>
      <c r="B443" s="90" t="str">
        <f>IFERROR(INDEX('GASB 54'!$A$7:$D$1794,'GASB 54'!$Q437,COLUMNS($A$14:B443)),"")</f>
        <v/>
      </c>
      <c r="C443" s="148" t="str">
        <f>IFERROR(INDEX('GASB 54'!$A$7:$D$1794,'GASB 54'!$Q437,COLUMNS($A$14:C443)),"")</f>
        <v/>
      </c>
      <c r="D443" s="90" t="str">
        <f>IFERROR(INDEX('GASB 54'!$A$7:$D$1794,'GASB 54'!$Q437,COLUMNS($A$14:D443)),"")</f>
        <v/>
      </c>
      <c r="E443" s="42"/>
      <c r="F443" s="42"/>
      <c r="G443" s="42"/>
      <c r="H443" s="42"/>
      <c r="I443" s="152"/>
      <c r="J443" s="43"/>
      <c r="K443" s="145" t="str">
        <f t="shared" si="25"/>
        <v/>
      </c>
      <c r="L443" s="145" t="str">
        <f t="shared" si="26"/>
        <v/>
      </c>
      <c r="M443" s="145" t="str">
        <f t="shared" si="27"/>
        <v/>
      </c>
      <c r="P443" s="44" t="str">
        <f t="shared" si="24"/>
        <v/>
      </c>
      <c r="Q443" s="44">
        <f>COUNTIF($P$14:$P443,"x")</f>
        <v>1</v>
      </c>
    </row>
    <row r="444" spans="1:17" ht="28.5" customHeight="1" x14ac:dyDescent="0.25">
      <c r="A444" s="90" t="str">
        <f>IFERROR(INDEX('GASB 54'!$A$8:$D$1794,'GASB 54'!$Q438,COLUMNS($A$14:A444)),"")</f>
        <v/>
      </c>
      <c r="B444" s="90" t="str">
        <f>IFERROR(INDEX('GASB 54'!$A$7:$D$1794,'GASB 54'!$Q438,COLUMNS($A$14:B444)),"")</f>
        <v/>
      </c>
      <c r="C444" s="148" t="str">
        <f>IFERROR(INDEX('GASB 54'!$A$7:$D$1794,'GASB 54'!$Q438,COLUMNS($A$14:C444)),"")</f>
        <v/>
      </c>
      <c r="D444" s="90" t="str">
        <f>IFERROR(INDEX('GASB 54'!$A$7:$D$1794,'GASB 54'!$Q438,COLUMNS($A$14:D444)),"")</f>
        <v/>
      </c>
      <c r="E444" s="42"/>
      <c r="F444" s="42"/>
      <c r="G444" s="42"/>
      <c r="H444" s="42"/>
      <c r="I444" s="152"/>
      <c r="J444" s="43"/>
      <c r="K444" s="145" t="str">
        <f t="shared" si="25"/>
        <v/>
      </c>
      <c r="L444" s="145" t="str">
        <f t="shared" si="26"/>
        <v/>
      </c>
      <c r="M444" s="145" t="str">
        <f t="shared" si="27"/>
        <v/>
      </c>
      <c r="P444" s="44" t="str">
        <f t="shared" si="24"/>
        <v/>
      </c>
      <c r="Q444" s="44">
        <f>COUNTIF($P$14:$P444,"x")</f>
        <v>1</v>
      </c>
    </row>
    <row r="445" spans="1:17" ht="28.5" customHeight="1" x14ac:dyDescent="0.25">
      <c r="A445" s="90" t="str">
        <f>IFERROR(INDEX('GASB 54'!$A$8:$D$1794,'GASB 54'!$Q439,COLUMNS($A$14:A445)),"")</f>
        <v/>
      </c>
      <c r="B445" s="90" t="str">
        <f>IFERROR(INDEX('GASB 54'!$A$7:$D$1794,'GASB 54'!$Q439,COLUMNS($A$14:B445)),"")</f>
        <v/>
      </c>
      <c r="C445" s="148" t="str">
        <f>IFERROR(INDEX('GASB 54'!$A$7:$D$1794,'GASB 54'!$Q439,COLUMNS($A$14:C445)),"")</f>
        <v/>
      </c>
      <c r="D445" s="90" t="str">
        <f>IFERROR(INDEX('GASB 54'!$A$7:$D$1794,'GASB 54'!$Q439,COLUMNS($A$14:D445)),"")</f>
        <v/>
      </c>
      <c r="E445" s="42"/>
      <c r="F445" s="42"/>
      <c r="G445" s="42"/>
      <c r="H445" s="42"/>
      <c r="I445" s="152"/>
      <c r="J445" s="43"/>
      <c r="K445" s="145" t="str">
        <f t="shared" si="25"/>
        <v/>
      </c>
      <c r="L445" s="145" t="str">
        <f t="shared" si="26"/>
        <v/>
      </c>
      <c r="M445" s="145" t="str">
        <f t="shared" si="27"/>
        <v/>
      </c>
      <c r="P445" s="44" t="str">
        <f t="shared" si="24"/>
        <v/>
      </c>
      <c r="Q445" s="44">
        <f>COUNTIF($P$14:$P445,"x")</f>
        <v>1</v>
      </c>
    </row>
    <row r="446" spans="1:17" ht="28.5" customHeight="1" x14ac:dyDescent="0.25">
      <c r="A446" s="90" t="str">
        <f>IFERROR(INDEX('GASB 54'!$A$8:$D$1794,'GASB 54'!$Q440,COLUMNS($A$14:A446)),"")</f>
        <v/>
      </c>
      <c r="B446" s="90" t="str">
        <f>IFERROR(INDEX('GASB 54'!$A$7:$D$1794,'GASB 54'!$Q440,COLUMNS($A$14:B446)),"")</f>
        <v/>
      </c>
      <c r="C446" s="148" t="str">
        <f>IFERROR(INDEX('GASB 54'!$A$7:$D$1794,'GASB 54'!$Q440,COLUMNS($A$14:C446)),"")</f>
        <v/>
      </c>
      <c r="D446" s="90" t="str">
        <f>IFERROR(INDEX('GASB 54'!$A$7:$D$1794,'GASB 54'!$Q440,COLUMNS($A$14:D446)),"")</f>
        <v/>
      </c>
      <c r="E446" s="42"/>
      <c r="F446" s="42"/>
      <c r="G446" s="42"/>
      <c r="H446" s="42"/>
      <c r="I446" s="152"/>
      <c r="J446" s="43"/>
      <c r="K446" s="145" t="str">
        <f t="shared" si="25"/>
        <v/>
      </c>
      <c r="L446" s="145" t="str">
        <f t="shared" si="26"/>
        <v/>
      </c>
      <c r="M446" s="145" t="str">
        <f t="shared" si="27"/>
        <v/>
      </c>
      <c r="P446" s="44" t="str">
        <f t="shared" si="24"/>
        <v/>
      </c>
      <c r="Q446" s="44">
        <f>COUNTIF($P$14:$P446,"x")</f>
        <v>1</v>
      </c>
    </row>
    <row r="447" spans="1:17" ht="28.5" customHeight="1" x14ac:dyDescent="0.25">
      <c r="A447" s="90" t="str">
        <f>IFERROR(INDEX('GASB 54'!$A$8:$D$1794,'GASB 54'!$Q441,COLUMNS($A$14:A447)),"")</f>
        <v/>
      </c>
      <c r="B447" s="90" t="str">
        <f>IFERROR(INDEX('GASB 54'!$A$7:$D$1794,'GASB 54'!$Q441,COLUMNS($A$14:B447)),"")</f>
        <v/>
      </c>
      <c r="C447" s="148" t="str">
        <f>IFERROR(INDEX('GASB 54'!$A$7:$D$1794,'GASB 54'!$Q441,COLUMNS($A$14:C447)),"")</f>
        <v/>
      </c>
      <c r="D447" s="90" t="str">
        <f>IFERROR(INDEX('GASB 54'!$A$7:$D$1794,'GASB 54'!$Q441,COLUMNS($A$14:D447)),"")</f>
        <v/>
      </c>
      <c r="E447" s="42"/>
      <c r="F447" s="42"/>
      <c r="G447" s="42"/>
      <c r="H447" s="42"/>
      <c r="I447" s="152"/>
      <c r="J447" s="43"/>
      <c r="K447" s="145" t="str">
        <f t="shared" si="25"/>
        <v/>
      </c>
      <c r="L447" s="145" t="str">
        <f t="shared" si="26"/>
        <v/>
      </c>
      <c r="M447" s="145" t="str">
        <f t="shared" si="27"/>
        <v/>
      </c>
      <c r="P447" s="44" t="str">
        <f t="shared" si="24"/>
        <v/>
      </c>
      <c r="Q447" s="44">
        <f>COUNTIF($P$14:$P447,"x")</f>
        <v>1</v>
      </c>
    </row>
    <row r="448" spans="1:17" ht="28.5" customHeight="1" x14ac:dyDescent="0.25">
      <c r="A448" s="90" t="str">
        <f>IFERROR(INDEX('GASB 54'!$A$8:$D$1794,'GASB 54'!$Q442,COLUMNS($A$14:A448)),"")</f>
        <v/>
      </c>
      <c r="B448" s="90" t="str">
        <f>IFERROR(INDEX('GASB 54'!$A$7:$D$1794,'GASB 54'!$Q442,COLUMNS($A$14:B448)),"")</f>
        <v/>
      </c>
      <c r="C448" s="148" t="str">
        <f>IFERROR(INDEX('GASB 54'!$A$7:$D$1794,'GASB 54'!$Q442,COLUMNS($A$14:C448)),"")</f>
        <v/>
      </c>
      <c r="D448" s="90" t="str">
        <f>IFERROR(INDEX('GASB 54'!$A$7:$D$1794,'GASB 54'!$Q442,COLUMNS($A$14:D448)),"")</f>
        <v/>
      </c>
      <c r="E448" s="42"/>
      <c r="F448" s="42"/>
      <c r="G448" s="42"/>
      <c r="H448" s="42"/>
      <c r="I448" s="152"/>
      <c r="J448" s="43"/>
      <c r="K448" s="145" t="str">
        <f t="shared" si="25"/>
        <v/>
      </c>
      <c r="L448" s="145" t="str">
        <f t="shared" si="26"/>
        <v/>
      </c>
      <c r="M448" s="145" t="str">
        <f t="shared" si="27"/>
        <v/>
      </c>
      <c r="P448" s="44" t="str">
        <f t="shared" si="24"/>
        <v/>
      </c>
      <c r="Q448" s="44">
        <f>COUNTIF($P$14:$P448,"x")</f>
        <v>1</v>
      </c>
    </row>
    <row r="449" spans="1:17" ht="28.5" customHeight="1" x14ac:dyDescent="0.25">
      <c r="A449" s="90" t="str">
        <f>IFERROR(INDEX('GASB 54'!$A$8:$D$1794,'GASB 54'!$Q443,COLUMNS($A$14:A449)),"")</f>
        <v/>
      </c>
      <c r="B449" s="90" t="str">
        <f>IFERROR(INDEX('GASB 54'!$A$7:$D$1794,'GASB 54'!$Q443,COLUMNS($A$14:B449)),"")</f>
        <v/>
      </c>
      <c r="C449" s="148" t="str">
        <f>IFERROR(INDEX('GASB 54'!$A$7:$D$1794,'GASB 54'!$Q443,COLUMNS($A$14:C449)),"")</f>
        <v/>
      </c>
      <c r="D449" s="90" t="str">
        <f>IFERROR(INDEX('GASB 54'!$A$7:$D$1794,'GASB 54'!$Q443,COLUMNS($A$14:D449)),"")</f>
        <v/>
      </c>
      <c r="E449" s="42"/>
      <c r="F449" s="42"/>
      <c r="G449" s="42"/>
      <c r="H449" s="42"/>
      <c r="I449" s="152"/>
      <c r="J449" s="43"/>
      <c r="K449" s="145" t="str">
        <f t="shared" si="25"/>
        <v/>
      </c>
      <c r="L449" s="145" t="str">
        <f t="shared" si="26"/>
        <v/>
      </c>
      <c r="M449" s="145" t="str">
        <f t="shared" si="27"/>
        <v/>
      </c>
      <c r="P449" s="44" t="str">
        <f t="shared" si="24"/>
        <v/>
      </c>
      <c r="Q449" s="44">
        <f>COUNTIF($P$14:$P449,"x")</f>
        <v>1</v>
      </c>
    </row>
    <row r="450" spans="1:17" ht="28.5" customHeight="1" x14ac:dyDescent="0.25">
      <c r="A450" s="90" t="str">
        <f>IFERROR(INDEX('GASB 54'!$A$8:$D$1794,'GASB 54'!$Q444,COLUMNS($A$14:A450)),"")</f>
        <v/>
      </c>
      <c r="B450" s="90" t="str">
        <f>IFERROR(INDEX('GASB 54'!$A$7:$D$1794,'GASB 54'!$Q444,COLUMNS($A$14:B450)),"")</f>
        <v/>
      </c>
      <c r="C450" s="148" t="str">
        <f>IFERROR(INDEX('GASB 54'!$A$7:$D$1794,'GASB 54'!$Q444,COLUMNS($A$14:C450)),"")</f>
        <v/>
      </c>
      <c r="D450" s="90" t="str">
        <f>IFERROR(INDEX('GASB 54'!$A$7:$D$1794,'GASB 54'!$Q444,COLUMNS($A$14:D450)),"")</f>
        <v/>
      </c>
      <c r="E450" s="42"/>
      <c r="F450" s="42"/>
      <c r="G450" s="42"/>
      <c r="H450" s="42"/>
      <c r="I450" s="152"/>
      <c r="J450" s="43"/>
      <c r="K450" s="145" t="str">
        <f t="shared" si="25"/>
        <v/>
      </c>
      <c r="L450" s="145" t="str">
        <f t="shared" si="26"/>
        <v/>
      </c>
      <c r="M450" s="145" t="str">
        <f t="shared" si="27"/>
        <v/>
      </c>
      <c r="P450" s="44" t="str">
        <f t="shared" si="24"/>
        <v/>
      </c>
      <c r="Q450" s="44">
        <f>COUNTIF($P$14:$P450,"x")</f>
        <v>1</v>
      </c>
    </row>
    <row r="451" spans="1:17" ht="28.5" customHeight="1" x14ac:dyDescent="0.25">
      <c r="A451" s="90" t="str">
        <f>IFERROR(INDEX('GASB 54'!$A$8:$D$1794,'GASB 54'!$Q445,COLUMNS($A$14:A451)),"")</f>
        <v/>
      </c>
      <c r="B451" s="90" t="str">
        <f>IFERROR(INDEX('GASB 54'!$A$7:$D$1794,'GASB 54'!$Q445,COLUMNS($A$14:B451)),"")</f>
        <v/>
      </c>
      <c r="C451" s="148" t="str">
        <f>IFERROR(INDEX('GASB 54'!$A$7:$D$1794,'GASB 54'!$Q445,COLUMNS($A$14:C451)),"")</f>
        <v/>
      </c>
      <c r="D451" s="90" t="str">
        <f>IFERROR(INDEX('GASB 54'!$A$7:$D$1794,'GASB 54'!$Q445,COLUMNS($A$14:D451)),"")</f>
        <v/>
      </c>
      <c r="E451" s="42"/>
      <c r="F451" s="42"/>
      <c r="G451" s="42"/>
      <c r="H451" s="42"/>
      <c r="I451" s="152"/>
      <c r="J451" s="43"/>
      <c r="K451" s="145" t="str">
        <f t="shared" si="25"/>
        <v/>
      </c>
      <c r="L451" s="145" t="str">
        <f t="shared" si="26"/>
        <v/>
      </c>
      <c r="M451" s="145" t="str">
        <f t="shared" si="27"/>
        <v/>
      </c>
      <c r="P451" s="44" t="str">
        <f t="shared" si="24"/>
        <v/>
      </c>
      <c r="Q451" s="44">
        <f>COUNTIF($P$14:$P451,"x")</f>
        <v>1</v>
      </c>
    </row>
    <row r="452" spans="1:17" ht="28.5" customHeight="1" x14ac:dyDescent="0.25">
      <c r="A452" s="90" t="str">
        <f>IFERROR(INDEX('GASB 54'!$A$8:$D$1794,'GASB 54'!$Q446,COLUMNS($A$14:A452)),"")</f>
        <v/>
      </c>
      <c r="B452" s="90" t="str">
        <f>IFERROR(INDEX('GASB 54'!$A$7:$D$1794,'GASB 54'!$Q446,COLUMNS($A$14:B452)),"")</f>
        <v/>
      </c>
      <c r="C452" s="148" t="str">
        <f>IFERROR(INDEX('GASB 54'!$A$7:$D$1794,'GASB 54'!$Q446,COLUMNS($A$14:C452)),"")</f>
        <v/>
      </c>
      <c r="D452" s="90" t="str">
        <f>IFERROR(INDEX('GASB 54'!$A$7:$D$1794,'GASB 54'!$Q446,COLUMNS($A$14:D452)),"")</f>
        <v/>
      </c>
      <c r="E452" s="42"/>
      <c r="F452" s="42"/>
      <c r="G452" s="42"/>
      <c r="H452" s="42"/>
      <c r="I452" s="152"/>
      <c r="J452" s="43"/>
      <c r="K452" s="145" t="str">
        <f t="shared" si="25"/>
        <v/>
      </c>
      <c r="L452" s="145" t="str">
        <f t="shared" si="26"/>
        <v/>
      </c>
      <c r="M452" s="145" t="str">
        <f t="shared" si="27"/>
        <v/>
      </c>
      <c r="P452" s="44" t="str">
        <f t="shared" si="24"/>
        <v/>
      </c>
      <c r="Q452" s="44">
        <f>COUNTIF($P$14:$P452,"x")</f>
        <v>1</v>
      </c>
    </row>
    <row r="453" spans="1:17" ht="28.5" customHeight="1" x14ac:dyDescent="0.25">
      <c r="A453" s="90" t="str">
        <f>IFERROR(INDEX('GASB 54'!$A$8:$D$1794,'GASB 54'!$Q447,COLUMNS($A$14:A453)),"")</f>
        <v/>
      </c>
      <c r="B453" s="90" t="str">
        <f>IFERROR(INDEX('GASB 54'!$A$7:$D$1794,'GASB 54'!$Q447,COLUMNS($A$14:B453)),"")</f>
        <v/>
      </c>
      <c r="C453" s="148" t="str">
        <f>IFERROR(INDEX('GASB 54'!$A$7:$D$1794,'GASB 54'!$Q447,COLUMNS($A$14:C453)),"")</f>
        <v/>
      </c>
      <c r="D453" s="90" t="str">
        <f>IFERROR(INDEX('GASB 54'!$A$7:$D$1794,'GASB 54'!$Q447,COLUMNS($A$14:D453)),"")</f>
        <v/>
      </c>
      <c r="E453" s="42"/>
      <c r="F453" s="42"/>
      <c r="G453" s="42"/>
      <c r="H453" s="42"/>
      <c r="I453" s="152"/>
      <c r="J453" s="43"/>
      <c r="K453" s="145" t="str">
        <f t="shared" si="25"/>
        <v/>
      </c>
      <c r="L453" s="145" t="str">
        <f t="shared" si="26"/>
        <v/>
      </c>
      <c r="M453" s="145" t="str">
        <f t="shared" si="27"/>
        <v/>
      </c>
      <c r="P453" s="44" t="str">
        <f t="shared" si="24"/>
        <v/>
      </c>
      <c r="Q453" s="44">
        <f>COUNTIF($P$14:$P453,"x")</f>
        <v>1</v>
      </c>
    </row>
    <row r="454" spans="1:17" ht="28.5" customHeight="1" x14ac:dyDescent="0.25">
      <c r="A454" s="90" t="str">
        <f>IFERROR(INDEX('GASB 54'!$A$8:$D$1794,'GASB 54'!$Q448,COLUMNS($A$14:A454)),"")</f>
        <v/>
      </c>
      <c r="B454" s="90" t="str">
        <f>IFERROR(INDEX('GASB 54'!$A$7:$D$1794,'GASB 54'!$Q448,COLUMNS($A$14:B454)),"")</f>
        <v/>
      </c>
      <c r="C454" s="148" t="str">
        <f>IFERROR(INDEX('GASB 54'!$A$7:$D$1794,'GASB 54'!$Q448,COLUMNS($A$14:C454)),"")</f>
        <v/>
      </c>
      <c r="D454" s="90" t="str">
        <f>IFERROR(INDEX('GASB 54'!$A$7:$D$1794,'GASB 54'!$Q448,COLUMNS($A$14:D454)),"")</f>
        <v/>
      </c>
      <c r="E454" s="42"/>
      <c r="F454" s="42"/>
      <c r="G454" s="42"/>
      <c r="H454" s="42"/>
      <c r="I454" s="152"/>
      <c r="J454" s="43"/>
      <c r="K454" s="145" t="str">
        <f t="shared" si="25"/>
        <v/>
      </c>
      <c r="L454" s="145" t="str">
        <f t="shared" si="26"/>
        <v/>
      </c>
      <c r="M454" s="145" t="str">
        <f t="shared" si="27"/>
        <v/>
      </c>
      <c r="P454" s="44" t="str">
        <f t="shared" si="24"/>
        <v/>
      </c>
      <c r="Q454" s="44">
        <f>COUNTIF($P$14:$P454,"x")</f>
        <v>1</v>
      </c>
    </row>
    <row r="455" spans="1:17" ht="28.5" customHeight="1" x14ac:dyDescent="0.25">
      <c r="A455" s="90" t="str">
        <f>IFERROR(INDEX('GASB 54'!$A$8:$D$1794,'GASB 54'!$Q449,COLUMNS($A$14:A455)),"")</f>
        <v/>
      </c>
      <c r="B455" s="90" t="str">
        <f>IFERROR(INDEX('GASB 54'!$A$7:$D$1794,'GASB 54'!$Q449,COLUMNS($A$14:B455)),"")</f>
        <v/>
      </c>
      <c r="C455" s="148" t="str">
        <f>IFERROR(INDEX('GASB 54'!$A$7:$D$1794,'GASB 54'!$Q449,COLUMNS($A$14:C455)),"")</f>
        <v/>
      </c>
      <c r="D455" s="90" t="str">
        <f>IFERROR(INDEX('GASB 54'!$A$7:$D$1794,'GASB 54'!$Q449,COLUMNS($A$14:D455)),"")</f>
        <v/>
      </c>
      <c r="E455" s="42"/>
      <c r="F455" s="42"/>
      <c r="G455" s="42"/>
      <c r="H455" s="42"/>
      <c r="I455" s="152"/>
      <c r="J455" s="43"/>
      <c r="K455" s="145" t="str">
        <f t="shared" si="25"/>
        <v/>
      </c>
      <c r="L455" s="145" t="str">
        <f t="shared" si="26"/>
        <v/>
      </c>
      <c r="M455" s="145" t="str">
        <f t="shared" si="27"/>
        <v/>
      </c>
      <c r="P455" s="44" t="str">
        <f t="shared" si="24"/>
        <v/>
      </c>
      <c r="Q455" s="44">
        <f>COUNTIF($P$14:$P455,"x")</f>
        <v>1</v>
      </c>
    </row>
    <row r="456" spans="1:17" ht="28.5" customHeight="1" x14ac:dyDescent="0.25">
      <c r="A456" s="90" t="str">
        <f>IFERROR(INDEX('GASB 54'!$A$8:$D$1794,'GASB 54'!$Q450,COLUMNS($A$14:A456)),"")</f>
        <v/>
      </c>
      <c r="B456" s="90" t="str">
        <f>IFERROR(INDEX('GASB 54'!$A$7:$D$1794,'GASB 54'!$Q450,COLUMNS($A$14:B456)),"")</f>
        <v/>
      </c>
      <c r="C456" s="148" t="str">
        <f>IFERROR(INDEX('GASB 54'!$A$7:$D$1794,'GASB 54'!$Q450,COLUMNS($A$14:C456)),"")</f>
        <v/>
      </c>
      <c r="D456" s="90" t="str">
        <f>IFERROR(INDEX('GASB 54'!$A$7:$D$1794,'GASB 54'!$Q450,COLUMNS($A$14:D456)),"")</f>
        <v/>
      </c>
      <c r="E456" s="42"/>
      <c r="F456" s="42"/>
      <c r="G456" s="42"/>
      <c r="H456" s="42"/>
      <c r="I456" s="152"/>
      <c r="J456" s="43"/>
      <c r="K456" s="145" t="str">
        <f t="shared" si="25"/>
        <v/>
      </c>
      <c r="L456" s="145" t="str">
        <f t="shared" si="26"/>
        <v/>
      </c>
      <c r="M456" s="145" t="str">
        <f t="shared" si="27"/>
        <v/>
      </c>
      <c r="P456" s="44" t="str">
        <f t="shared" si="24"/>
        <v/>
      </c>
      <c r="Q456" s="44">
        <f>COUNTIF($P$14:$P456,"x")</f>
        <v>1</v>
      </c>
    </row>
    <row r="457" spans="1:17" ht="28.5" customHeight="1" x14ac:dyDescent="0.25">
      <c r="A457" s="90" t="str">
        <f>IFERROR(INDEX('GASB 54'!$A$8:$D$1794,'GASB 54'!$Q451,COLUMNS($A$14:A457)),"")</f>
        <v/>
      </c>
      <c r="B457" s="90" t="str">
        <f>IFERROR(INDEX('GASB 54'!$A$7:$D$1794,'GASB 54'!$Q451,COLUMNS($A$14:B457)),"")</f>
        <v/>
      </c>
      <c r="C457" s="148" t="str">
        <f>IFERROR(INDEX('GASB 54'!$A$7:$D$1794,'GASB 54'!$Q451,COLUMNS($A$14:C457)),"")</f>
        <v/>
      </c>
      <c r="D457" s="90" t="str">
        <f>IFERROR(INDEX('GASB 54'!$A$7:$D$1794,'GASB 54'!$Q451,COLUMNS($A$14:D457)),"")</f>
        <v/>
      </c>
      <c r="E457" s="42"/>
      <c r="F457" s="42"/>
      <c r="G457" s="42"/>
      <c r="H457" s="42"/>
      <c r="I457" s="152"/>
      <c r="J457" s="43"/>
      <c r="K457" s="145" t="str">
        <f t="shared" si="25"/>
        <v/>
      </c>
      <c r="L457" s="145" t="str">
        <f t="shared" si="26"/>
        <v/>
      </c>
      <c r="M457" s="145" t="str">
        <f t="shared" si="27"/>
        <v/>
      </c>
      <c r="P457" s="44" t="str">
        <f t="shared" si="24"/>
        <v/>
      </c>
      <c r="Q457" s="44">
        <f>COUNTIF($P$14:$P457,"x")</f>
        <v>1</v>
      </c>
    </row>
    <row r="458" spans="1:17" ht="28.5" customHeight="1" x14ac:dyDescent="0.25">
      <c r="A458" s="90" t="str">
        <f>IFERROR(INDEX('GASB 54'!$A$8:$D$1794,'GASB 54'!$Q452,COLUMNS($A$14:A458)),"")</f>
        <v/>
      </c>
      <c r="B458" s="90" t="str">
        <f>IFERROR(INDEX('GASB 54'!$A$7:$D$1794,'GASB 54'!$Q452,COLUMNS($A$14:B458)),"")</f>
        <v/>
      </c>
      <c r="C458" s="148" t="str">
        <f>IFERROR(INDEX('GASB 54'!$A$7:$D$1794,'GASB 54'!$Q452,COLUMNS($A$14:C458)),"")</f>
        <v/>
      </c>
      <c r="D458" s="90" t="str">
        <f>IFERROR(INDEX('GASB 54'!$A$7:$D$1794,'GASB 54'!$Q452,COLUMNS($A$14:D458)),"")</f>
        <v/>
      </c>
      <c r="E458" s="42"/>
      <c r="F458" s="42"/>
      <c r="G458" s="42"/>
      <c r="H458" s="42"/>
      <c r="I458" s="152"/>
      <c r="J458" s="43"/>
      <c r="K458" s="145" t="str">
        <f t="shared" si="25"/>
        <v/>
      </c>
      <c r="L458" s="145" t="str">
        <f t="shared" si="26"/>
        <v/>
      </c>
      <c r="M458" s="145" t="str">
        <f t="shared" si="27"/>
        <v/>
      </c>
      <c r="P458" s="44" t="str">
        <f t="shared" si="24"/>
        <v/>
      </c>
      <c r="Q458" s="44">
        <f>COUNTIF($P$14:$P458,"x")</f>
        <v>1</v>
      </c>
    </row>
    <row r="459" spans="1:17" ht="28.5" customHeight="1" x14ac:dyDescent="0.25">
      <c r="A459" s="90" t="str">
        <f>IFERROR(INDEX('GASB 54'!$A$8:$D$1794,'GASB 54'!$Q453,COLUMNS($A$14:A459)),"")</f>
        <v/>
      </c>
      <c r="B459" s="90" t="str">
        <f>IFERROR(INDEX('GASB 54'!$A$7:$D$1794,'GASB 54'!$Q453,COLUMNS($A$14:B459)),"")</f>
        <v/>
      </c>
      <c r="C459" s="148" t="str">
        <f>IFERROR(INDEX('GASB 54'!$A$7:$D$1794,'GASB 54'!$Q453,COLUMNS($A$14:C459)),"")</f>
        <v/>
      </c>
      <c r="D459" s="90" t="str">
        <f>IFERROR(INDEX('GASB 54'!$A$7:$D$1794,'GASB 54'!$Q453,COLUMNS($A$14:D459)),"")</f>
        <v/>
      </c>
      <c r="E459" s="42"/>
      <c r="F459" s="42"/>
      <c r="G459" s="42"/>
      <c r="H459" s="42"/>
      <c r="I459" s="152"/>
      <c r="J459" s="43"/>
      <c r="K459" s="145" t="str">
        <f t="shared" si="25"/>
        <v/>
      </c>
      <c r="L459" s="145" t="str">
        <f t="shared" si="26"/>
        <v/>
      </c>
      <c r="M459" s="145" t="str">
        <f t="shared" si="27"/>
        <v/>
      </c>
      <c r="P459" s="44" t="str">
        <f t="shared" si="24"/>
        <v/>
      </c>
      <c r="Q459" s="44">
        <f>COUNTIF($P$14:$P459,"x")</f>
        <v>1</v>
      </c>
    </row>
    <row r="460" spans="1:17" ht="28.5" customHeight="1" x14ac:dyDescent="0.25">
      <c r="A460" s="90" t="str">
        <f>IFERROR(INDEX('GASB 54'!$A$8:$D$1794,'GASB 54'!$Q454,COLUMNS($A$14:A460)),"")</f>
        <v/>
      </c>
      <c r="B460" s="90" t="str">
        <f>IFERROR(INDEX('GASB 54'!$A$7:$D$1794,'GASB 54'!$Q454,COLUMNS($A$14:B460)),"")</f>
        <v/>
      </c>
      <c r="C460" s="148" t="str">
        <f>IFERROR(INDEX('GASB 54'!$A$7:$D$1794,'GASB 54'!$Q454,COLUMNS($A$14:C460)),"")</f>
        <v/>
      </c>
      <c r="D460" s="90" t="str">
        <f>IFERROR(INDEX('GASB 54'!$A$7:$D$1794,'GASB 54'!$Q454,COLUMNS($A$14:D460)),"")</f>
        <v/>
      </c>
      <c r="E460" s="42"/>
      <c r="F460" s="42"/>
      <c r="G460" s="42"/>
      <c r="H460" s="42"/>
      <c r="I460" s="152"/>
      <c r="J460" s="43"/>
      <c r="K460" s="145" t="str">
        <f t="shared" si="25"/>
        <v/>
      </c>
      <c r="L460" s="145" t="str">
        <f t="shared" si="26"/>
        <v/>
      </c>
      <c r="M460" s="145" t="str">
        <f t="shared" si="27"/>
        <v/>
      </c>
      <c r="P460" s="44" t="str">
        <f t="shared" si="24"/>
        <v/>
      </c>
      <c r="Q460" s="44">
        <f>COUNTIF($P$14:$P460,"x")</f>
        <v>1</v>
      </c>
    </row>
    <row r="461" spans="1:17" ht="28.5" customHeight="1" x14ac:dyDescent="0.25">
      <c r="A461" s="90" t="str">
        <f>IFERROR(INDEX('GASB 54'!$A$8:$D$1794,'GASB 54'!$Q455,COLUMNS($A$14:A461)),"")</f>
        <v/>
      </c>
      <c r="B461" s="90" t="str">
        <f>IFERROR(INDEX('GASB 54'!$A$7:$D$1794,'GASB 54'!$Q455,COLUMNS($A$14:B461)),"")</f>
        <v/>
      </c>
      <c r="C461" s="148" t="str">
        <f>IFERROR(INDEX('GASB 54'!$A$7:$D$1794,'GASB 54'!$Q455,COLUMNS($A$14:C461)),"")</f>
        <v/>
      </c>
      <c r="D461" s="90" t="str">
        <f>IFERROR(INDEX('GASB 54'!$A$7:$D$1794,'GASB 54'!$Q455,COLUMNS($A$14:D461)),"")</f>
        <v/>
      </c>
      <c r="E461" s="42"/>
      <c r="F461" s="42"/>
      <c r="G461" s="42"/>
      <c r="H461" s="42"/>
      <c r="I461" s="152"/>
      <c r="J461" s="43"/>
      <c r="K461" s="145" t="str">
        <f t="shared" si="25"/>
        <v/>
      </c>
      <c r="L461" s="145" t="str">
        <f t="shared" si="26"/>
        <v/>
      </c>
      <c r="M461" s="145" t="str">
        <f t="shared" si="27"/>
        <v/>
      </c>
      <c r="P461" s="44" t="str">
        <f t="shared" si="24"/>
        <v/>
      </c>
      <c r="Q461" s="44">
        <f>COUNTIF($P$14:$P461,"x")</f>
        <v>1</v>
      </c>
    </row>
    <row r="462" spans="1:17" ht="28.5" customHeight="1" x14ac:dyDescent="0.25">
      <c r="A462" s="90" t="str">
        <f>IFERROR(INDEX('GASB 54'!$A$8:$D$1794,'GASB 54'!$Q456,COLUMNS($A$14:A462)),"")</f>
        <v/>
      </c>
      <c r="B462" s="90" t="str">
        <f>IFERROR(INDEX('GASB 54'!$A$7:$D$1794,'GASB 54'!$Q456,COLUMNS($A$14:B462)),"")</f>
        <v/>
      </c>
      <c r="C462" s="148" t="str">
        <f>IFERROR(INDEX('GASB 54'!$A$7:$D$1794,'GASB 54'!$Q456,COLUMNS($A$14:C462)),"")</f>
        <v/>
      </c>
      <c r="D462" s="90" t="str">
        <f>IFERROR(INDEX('GASB 54'!$A$7:$D$1794,'GASB 54'!$Q456,COLUMNS($A$14:D462)),"")</f>
        <v/>
      </c>
      <c r="E462" s="42"/>
      <c r="F462" s="42"/>
      <c r="G462" s="42"/>
      <c r="H462" s="42"/>
      <c r="I462" s="152"/>
      <c r="J462" s="43"/>
      <c r="K462" s="145" t="str">
        <f t="shared" si="25"/>
        <v/>
      </c>
      <c r="L462" s="145" t="str">
        <f t="shared" si="26"/>
        <v/>
      </c>
      <c r="M462" s="145" t="str">
        <f t="shared" si="27"/>
        <v/>
      </c>
      <c r="P462" s="44" t="str">
        <f t="shared" ref="P462:P501" si="28">IF(OR($F462="No",AND($D462="",A462&lt;&gt;""),$D462="Please Provide Classification in Closing Package"),"x","")</f>
        <v/>
      </c>
      <c r="Q462" s="44">
        <f>COUNTIF($P$14:$P462,"x")</f>
        <v>1</v>
      </c>
    </row>
    <row r="463" spans="1:17" ht="28.5" customHeight="1" x14ac:dyDescent="0.25">
      <c r="A463" s="90" t="str">
        <f>IFERROR(INDEX('GASB 54'!$A$8:$D$1794,'GASB 54'!$Q457,COLUMNS($A$14:A463)),"")</f>
        <v/>
      </c>
      <c r="B463" s="90" t="str">
        <f>IFERROR(INDEX('GASB 54'!$A$7:$D$1794,'GASB 54'!$Q457,COLUMNS($A$14:B463)),"")</f>
        <v/>
      </c>
      <c r="C463" s="148" t="str">
        <f>IFERROR(INDEX('GASB 54'!$A$7:$D$1794,'GASB 54'!$Q457,COLUMNS($A$14:C463)),"")</f>
        <v/>
      </c>
      <c r="D463" s="90" t="str">
        <f>IFERROR(INDEX('GASB 54'!$A$7:$D$1794,'GASB 54'!$Q457,COLUMNS($A$14:D463)),"")</f>
        <v/>
      </c>
      <c r="E463" s="42"/>
      <c r="F463" s="42"/>
      <c r="G463" s="42"/>
      <c r="H463" s="42"/>
      <c r="I463" s="152"/>
      <c r="J463" s="43"/>
      <c r="K463" s="145" t="str">
        <f t="shared" ref="K463:K501" si="29">IF(E463="No", "Please provide a separate document explaining why the fund is no longer being used.", "")</f>
        <v/>
      </c>
      <c r="L463" s="145" t="str">
        <f t="shared" ref="L463:L501" si="30">IF(F463="No","Document classification change on 3.20.2.","")</f>
        <v/>
      </c>
      <c r="M463" s="145" t="str">
        <f t="shared" ref="M463:M501" si="31">IF(H463="Yes","Verify federal grant portion of fund balance is correctly formatted.","")</f>
        <v/>
      </c>
      <c r="P463" s="44" t="str">
        <f t="shared" si="28"/>
        <v/>
      </c>
      <c r="Q463" s="44">
        <f>COUNTIF($P$14:$P463,"x")</f>
        <v>1</v>
      </c>
    </row>
    <row r="464" spans="1:17" ht="28.5" customHeight="1" x14ac:dyDescent="0.25">
      <c r="A464" s="90" t="str">
        <f>IFERROR(INDEX('GASB 54'!$A$8:$D$1794,'GASB 54'!$Q458,COLUMNS($A$14:A464)),"")</f>
        <v/>
      </c>
      <c r="B464" s="90" t="str">
        <f>IFERROR(INDEX('GASB 54'!$A$7:$D$1794,'GASB 54'!$Q458,COLUMNS($A$14:B464)),"")</f>
        <v/>
      </c>
      <c r="C464" s="148" t="str">
        <f>IFERROR(INDEX('GASB 54'!$A$7:$D$1794,'GASB 54'!$Q458,COLUMNS($A$14:C464)),"")</f>
        <v/>
      </c>
      <c r="D464" s="90" t="str">
        <f>IFERROR(INDEX('GASB 54'!$A$7:$D$1794,'GASB 54'!$Q458,COLUMNS($A$14:D464)),"")</f>
        <v/>
      </c>
      <c r="E464" s="42"/>
      <c r="F464" s="42"/>
      <c r="G464" s="42"/>
      <c r="H464" s="42"/>
      <c r="I464" s="152"/>
      <c r="J464" s="43"/>
      <c r="K464" s="145" t="str">
        <f t="shared" si="29"/>
        <v/>
      </c>
      <c r="L464" s="145" t="str">
        <f t="shared" si="30"/>
        <v/>
      </c>
      <c r="M464" s="145" t="str">
        <f t="shared" si="31"/>
        <v/>
      </c>
      <c r="P464" s="44" t="str">
        <f t="shared" si="28"/>
        <v/>
      </c>
      <c r="Q464" s="44">
        <f>COUNTIF($P$14:$P464,"x")</f>
        <v>1</v>
      </c>
    </row>
    <row r="465" spans="1:17" ht="28.5" customHeight="1" x14ac:dyDescent="0.25">
      <c r="A465" s="90" t="str">
        <f>IFERROR(INDEX('GASB 54'!$A$8:$D$1794,'GASB 54'!$Q459,COLUMNS($A$14:A465)),"")</f>
        <v/>
      </c>
      <c r="B465" s="90" t="str">
        <f>IFERROR(INDEX('GASB 54'!$A$7:$D$1794,'GASB 54'!$Q459,COLUMNS($A$14:B465)),"")</f>
        <v/>
      </c>
      <c r="C465" s="148" t="str">
        <f>IFERROR(INDEX('GASB 54'!$A$7:$D$1794,'GASB 54'!$Q459,COLUMNS($A$14:C465)),"")</f>
        <v/>
      </c>
      <c r="D465" s="90" t="str">
        <f>IFERROR(INDEX('GASB 54'!$A$7:$D$1794,'GASB 54'!$Q459,COLUMNS($A$14:D465)),"")</f>
        <v/>
      </c>
      <c r="E465" s="42"/>
      <c r="F465" s="42"/>
      <c r="G465" s="42"/>
      <c r="H465" s="42"/>
      <c r="I465" s="152"/>
      <c r="J465" s="43"/>
      <c r="K465" s="145" t="str">
        <f t="shared" si="29"/>
        <v/>
      </c>
      <c r="L465" s="145" t="str">
        <f t="shared" si="30"/>
        <v/>
      </c>
      <c r="M465" s="145" t="str">
        <f t="shared" si="31"/>
        <v/>
      </c>
      <c r="P465" s="44" t="str">
        <f t="shared" si="28"/>
        <v/>
      </c>
      <c r="Q465" s="44">
        <f>COUNTIF($P$14:$P465,"x")</f>
        <v>1</v>
      </c>
    </row>
    <row r="466" spans="1:17" ht="28.5" customHeight="1" x14ac:dyDescent="0.25">
      <c r="A466" s="90" t="str">
        <f>IFERROR(INDEX('GASB 54'!$A$8:$D$1794,'GASB 54'!$Q460,COLUMNS($A$14:A466)),"")</f>
        <v/>
      </c>
      <c r="B466" s="90" t="str">
        <f>IFERROR(INDEX('GASB 54'!$A$7:$D$1794,'GASB 54'!$Q460,COLUMNS($A$14:B466)),"")</f>
        <v/>
      </c>
      <c r="C466" s="148" t="str">
        <f>IFERROR(INDEX('GASB 54'!$A$7:$D$1794,'GASB 54'!$Q460,COLUMNS($A$14:C466)),"")</f>
        <v/>
      </c>
      <c r="D466" s="90" t="str">
        <f>IFERROR(INDEX('GASB 54'!$A$7:$D$1794,'GASB 54'!$Q460,COLUMNS($A$14:D466)),"")</f>
        <v/>
      </c>
      <c r="E466" s="42"/>
      <c r="F466" s="42"/>
      <c r="G466" s="42"/>
      <c r="H466" s="42"/>
      <c r="I466" s="152"/>
      <c r="J466" s="43"/>
      <c r="K466" s="145" t="str">
        <f t="shared" si="29"/>
        <v/>
      </c>
      <c r="L466" s="145" t="str">
        <f t="shared" si="30"/>
        <v/>
      </c>
      <c r="M466" s="145" t="str">
        <f t="shared" si="31"/>
        <v/>
      </c>
      <c r="P466" s="44" t="str">
        <f t="shared" si="28"/>
        <v/>
      </c>
      <c r="Q466" s="44">
        <f>COUNTIF($P$14:$P466,"x")</f>
        <v>1</v>
      </c>
    </row>
    <row r="467" spans="1:17" ht="28.5" customHeight="1" x14ac:dyDescent="0.25">
      <c r="A467" s="90" t="str">
        <f>IFERROR(INDEX('GASB 54'!$A$8:$D$1794,'GASB 54'!$Q461,COLUMNS($A$14:A467)),"")</f>
        <v/>
      </c>
      <c r="B467" s="90" t="str">
        <f>IFERROR(INDEX('GASB 54'!$A$7:$D$1794,'GASB 54'!$Q461,COLUMNS($A$14:B467)),"")</f>
        <v/>
      </c>
      <c r="C467" s="148" t="str">
        <f>IFERROR(INDEX('GASB 54'!$A$7:$D$1794,'GASB 54'!$Q461,COLUMNS($A$14:C467)),"")</f>
        <v/>
      </c>
      <c r="D467" s="90" t="str">
        <f>IFERROR(INDEX('GASB 54'!$A$7:$D$1794,'GASB 54'!$Q461,COLUMNS($A$14:D467)),"")</f>
        <v/>
      </c>
      <c r="E467" s="42"/>
      <c r="F467" s="42"/>
      <c r="G467" s="42"/>
      <c r="H467" s="42"/>
      <c r="I467" s="152"/>
      <c r="J467" s="43"/>
      <c r="K467" s="145" t="str">
        <f t="shared" si="29"/>
        <v/>
      </c>
      <c r="L467" s="145" t="str">
        <f t="shared" si="30"/>
        <v/>
      </c>
      <c r="M467" s="145" t="str">
        <f t="shared" si="31"/>
        <v/>
      </c>
      <c r="P467" s="44" t="str">
        <f t="shared" si="28"/>
        <v/>
      </c>
      <c r="Q467" s="44">
        <f>COUNTIF($P$14:$P467,"x")</f>
        <v>1</v>
      </c>
    </row>
    <row r="468" spans="1:17" ht="28.5" customHeight="1" x14ac:dyDescent="0.25">
      <c r="A468" s="90" t="str">
        <f>IFERROR(INDEX('GASB 54'!$A$8:$D$1794,'GASB 54'!$Q462,COLUMNS($A$14:A468)),"")</f>
        <v/>
      </c>
      <c r="B468" s="90" t="str">
        <f>IFERROR(INDEX('GASB 54'!$A$7:$D$1794,'GASB 54'!$Q462,COLUMNS($A$14:B468)),"")</f>
        <v/>
      </c>
      <c r="C468" s="148" t="str">
        <f>IFERROR(INDEX('GASB 54'!$A$7:$D$1794,'GASB 54'!$Q462,COLUMNS($A$14:C468)),"")</f>
        <v/>
      </c>
      <c r="D468" s="90" t="str">
        <f>IFERROR(INDEX('GASB 54'!$A$7:$D$1794,'GASB 54'!$Q462,COLUMNS($A$14:D468)),"")</f>
        <v/>
      </c>
      <c r="E468" s="42"/>
      <c r="F468" s="42"/>
      <c r="G468" s="42"/>
      <c r="H468" s="42"/>
      <c r="I468" s="152"/>
      <c r="J468" s="43"/>
      <c r="K468" s="145" t="str">
        <f t="shared" si="29"/>
        <v/>
      </c>
      <c r="L468" s="145" t="str">
        <f t="shared" si="30"/>
        <v/>
      </c>
      <c r="M468" s="145" t="str">
        <f t="shared" si="31"/>
        <v/>
      </c>
      <c r="P468" s="44" t="str">
        <f t="shared" si="28"/>
        <v/>
      </c>
      <c r="Q468" s="44">
        <f>COUNTIF($P$14:$P468,"x")</f>
        <v>1</v>
      </c>
    </row>
    <row r="469" spans="1:17" ht="28.5" customHeight="1" x14ac:dyDescent="0.25">
      <c r="A469" s="90" t="str">
        <f>IFERROR(INDEX('GASB 54'!$A$8:$D$1794,'GASB 54'!$Q463,COLUMNS($A$14:A469)),"")</f>
        <v/>
      </c>
      <c r="B469" s="90" t="str">
        <f>IFERROR(INDEX('GASB 54'!$A$7:$D$1794,'GASB 54'!$Q463,COLUMNS($A$14:B469)),"")</f>
        <v/>
      </c>
      <c r="C469" s="148" t="str">
        <f>IFERROR(INDEX('GASB 54'!$A$7:$D$1794,'GASB 54'!$Q463,COLUMNS($A$14:C469)),"")</f>
        <v/>
      </c>
      <c r="D469" s="90" t="str">
        <f>IFERROR(INDEX('GASB 54'!$A$7:$D$1794,'GASB 54'!$Q463,COLUMNS($A$14:D469)),"")</f>
        <v/>
      </c>
      <c r="E469" s="42"/>
      <c r="F469" s="42"/>
      <c r="G469" s="42"/>
      <c r="H469" s="42"/>
      <c r="I469" s="152"/>
      <c r="J469" s="43"/>
      <c r="K469" s="145" t="str">
        <f t="shared" si="29"/>
        <v/>
      </c>
      <c r="L469" s="145" t="str">
        <f t="shared" si="30"/>
        <v/>
      </c>
      <c r="M469" s="145" t="str">
        <f t="shared" si="31"/>
        <v/>
      </c>
      <c r="P469" s="44" t="str">
        <f t="shared" si="28"/>
        <v/>
      </c>
      <c r="Q469" s="44">
        <f>COUNTIF($P$14:$P469,"x")</f>
        <v>1</v>
      </c>
    </row>
    <row r="470" spans="1:17" ht="28.5" customHeight="1" x14ac:dyDescent="0.25">
      <c r="A470" s="90" t="str">
        <f>IFERROR(INDEX('GASB 54'!$A$8:$D$1794,'GASB 54'!$Q464,COLUMNS($A$14:A470)),"")</f>
        <v/>
      </c>
      <c r="B470" s="90" t="str">
        <f>IFERROR(INDEX('GASB 54'!$A$7:$D$1794,'GASB 54'!$Q464,COLUMNS($A$14:B470)),"")</f>
        <v/>
      </c>
      <c r="C470" s="148" t="str">
        <f>IFERROR(INDEX('GASB 54'!$A$7:$D$1794,'GASB 54'!$Q464,COLUMNS($A$14:C470)),"")</f>
        <v/>
      </c>
      <c r="D470" s="90" t="str">
        <f>IFERROR(INDEX('GASB 54'!$A$7:$D$1794,'GASB 54'!$Q464,COLUMNS($A$14:D470)),"")</f>
        <v/>
      </c>
      <c r="E470" s="42"/>
      <c r="F470" s="42"/>
      <c r="G470" s="42"/>
      <c r="H470" s="42"/>
      <c r="I470" s="152"/>
      <c r="J470" s="43"/>
      <c r="K470" s="145" t="str">
        <f t="shared" si="29"/>
        <v/>
      </c>
      <c r="L470" s="145" t="str">
        <f t="shared" si="30"/>
        <v/>
      </c>
      <c r="M470" s="145" t="str">
        <f t="shared" si="31"/>
        <v/>
      </c>
      <c r="P470" s="44" t="str">
        <f t="shared" si="28"/>
        <v/>
      </c>
      <c r="Q470" s="44">
        <f>COUNTIF($P$14:$P470,"x")</f>
        <v>1</v>
      </c>
    </row>
    <row r="471" spans="1:17" ht="28.5" customHeight="1" x14ac:dyDescent="0.25">
      <c r="A471" s="90" t="str">
        <f>IFERROR(INDEX('GASB 54'!$A$8:$D$1794,'GASB 54'!$Q465,COLUMNS($A$14:A471)),"")</f>
        <v/>
      </c>
      <c r="B471" s="90" t="str">
        <f>IFERROR(INDEX('GASB 54'!$A$7:$D$1794,'GASB 54'!$Q465,COLUMNS($A$14:B471)),"")</f>
        <v/>
      </c>
      <c r="C471" s="148" t="str">
        <f>IFERROR(INDEX('GASB 54'!$A$7:$D$1794,'GASB 54'!$Q465,COLUMNS($A$14:C471)),"")</f>
        <v/>
      </c>
      <c r="D471" s="90" t="str">
        <f>IFERROR(INDEX('GASB 54'!$A$7:$D$1794,'GASB 54'!$Q465,COLUMNS($A$14:D471)),"")</f>
        <v/>
      </c>
      <c r="E471" s="42"/>
      <c r="F471" s="42"/>
      <c r="G471" s="42"/>
      <c r="H471" s="42"/>
      <c r="I471" s="152"/>
      <c r="J471" s="43"/>
      <c r="K471" s="145" t="str">
        <f t="shared" si="29"/>
        <v/>
      </c>
      <c r="L471" s="145" t="str">
        <f t="shared" si="30"/>
        <v/>
      </c>
      <c r="M471" s="145" t="str">
        <f t="shared" si="31"/>
        <v/>
      </c>
      <c r="P471" s="44" t="str">
        <f t="shared" si="28"/>
        <v/>
      </c>
      <c r="Q471" s="44">
        <f>COUNTIF($P$14:$P471,"x")</f>
        <v>1</v>
      </c>
    </row>
    <row r="472" spans="1:17" ht="28.5" customHeight="1" x14ac:dyDescent="0.25">
      <c r="A472" s="90" t="str">
        <f>IFERROR(INDEX('GASB 54'!$A$8:$D$1794,'GASB 54'!$Q466,COLUMNS($A$14:A472)),"")</f>
        <v/>
      </c>
      <c r="B472" s="90" t="str">
        <f>IFERROR(INDEX('GASB 54'!$A$7:$D$1794,'GASB 54'!$Q466,COLUMNS($A$14:B472)),"")</f>
        <v/>
      </c>
      <c r="C472" s="148" t="str">
        <f>IFERROR(INDEX('GASB 54'!$A$7:$D$1794,'GASB 54'!$Q466,COLUMNS($A$14:C472)),"")</f>
        <v/>
      </c>
      <c r="D472" s="90" t="str">
        <f>IFERROR(INDEX('GASB 54'!$A$7:$D$1794,'GASB 54'!$Q466,COLUMNS($A$14:D472)),"")</f>
        <v/>
      </c>
      <c r="E472" s="42"/>
      <c r="F472" s="42"/>
      <c r="G472" s="42"/>
      <c r="H472" s="42"/>
      <c r="I472" s="152"/>
      <c r="J472" s="43"/>
      <c r="K472" s="145" t="str">
        <f t="shared" si="29"/>
        <v/>
      </c>
      <c r="L472" s="145" t="str">
        <f t="shared" si="30"/>
        <v/>
      </c>
      <c r="M472" s="145" t="str">
        <f t="shared" si="31"/>
        <v/>
      </c>
      <c r="P472" s="44" t="str">
        <f t="shared" si="28"/>
        <v/>
      </c>
      <c r="Q472" s="44">
        <f>COUNTIF($P$14:$P472,"x")</f>
        <v>1</v>
      </c>
    </row>
    <row r="473" spans="1:17" ht="28.5" customHeight="1" x14ac:dyDescent="0.25">
      <c r="A473" s="90" t="str">
        <f>IFERROR(INDEX('GASB 54'!$A$8:$D$1794,'GASB 54'!$Q467,COLUMNS($A$14:A473)),"")</f>
        <v/>
      </c>
      <c r="B473" s="90" t="str">
        <f>IFERROR(INDEX('GASB 54'!$A$7:$D$1794,'GASB 54'!$Q467,COLUMNS($A$14:B473)),"")</f>
        <v/>
      </c>
      <c r="C473" s="148" t="str">
        <f>IFERROR(INDEX('GASB 54'!$A$7:$D$1794,'GASB 54'!$Q467,COLUMNS($A$14:C473)),"")</f>
        <v/>
      </c>
      <c r="D473" s="90" t="str">
        <f>IFERROR(INDEX('GASB 54'!$A$7:$D$1794,'GASB 54'!$Q467,COLUMNS($A$14:D473)),"")</f>
        <v/>
      </c>
      <c r="E473" s="42"/>
      <c r="F473" s="42"/>
      <c r="G473" s="42"/>
      <c r="H473" s="42"/>
      <c r="I473" s="152"/>
      <c r="J473" s="43"/>
      <c r="K473" s="145" t="str">
        <f t="shared" si="29"/>
        <v/>
      </c>
      <c r="L473" s="145" t="str">
        <f t="shared" si="30"/>
        <v/>
      </c>
      <c r="M473" s="145" t="str">
        <f t="shared" si="31"/>
        <v/>
      </c>
      <c r="P473" s="44" t="str">
        <f t="shared" si="28"/>
        <v/>
      </c>
      <c r="Q473" s="44">
        <f>COUNTIF($P$14:$P473,"x")</f>
        <v>1</v>
      </c>
    </row>
    <row r="474" spans="1:17" ht="28.5" customHeight="1" x14ac:dyDescent="0.25">
      <c r="A474" s="90" t="str">
        <f>IFERROR(INDEX('GASB 54'!$A$8:$D$1794,'GASB 54'!$Q468,COLUMNS($A$14:A474)),"")</f>
        <v/>
      </c>
      <c r="B474" s="90" t="str">
        <f>IFERROR(INDEX('GASB 54'!$A$7:$D$1794,'GASB 54'!$Q468,COLUMNS($A$14:B474)),"")</f>
        <v/>
      </c>
      <c r="C474" s="148" t="str">
        <f>IFERROR(INDEX('GASB 54'!$A$7:$D$1794,'GASB 54'!$Q468,COLUMNS($A$14:C474)),"")</f>
        <v/>
      </c>
      <c r="D474" s="90" t="str">
        <f>IFERROR(INDEX('GASB 54'!$A$7:$D$1794,'GASB 54'!$Q468,COLUMNS($A$14:D474)),"")</f>
        <v/>
      </c>
      <c r="E474" s="42"/>
      <c r="F474" s="42"/>
      <c r="G474" s="42"/>
      <c r="H474" s="42"/>
      <c r="I474" s="152"/>
      <c r="J474" s="43"/>
      <c r="K474" s="145" t="str">
        <f t="shared" si="29"/>
        <v/>
      </c>
      <c r="L474" s="145" t="str">
        <f t="shared" si="30"/>
        <v/>
      </c>
      <c r="M474" s="145" t="str">
        <f t="shared" si="31"/>
        <v/>
      </c>
      <c r="P474" s="44" t="str">
        <f t="shared" si="28"/>
        <v/>
      </c>
      <c r="Q474" s="44">
        <f>COUNTIF($P$14:$P474,"x")</f>
        <v>1</v>
      </c>
    </row>
    <row r="475" spans="1:17" ht="28.5" customHeight="1" x14ac:dyDescent="0.25">
      <c r="A475" s="90" t="str">
        <f>IFERROR(INDEX('GASB 54'!$A$8:$D$1794,'GASB 54'!$Q469,COLUMNS($A$14:A475)),"")</f>
        <v/>
      </c>
      <c r="B475" s="90" t="str">
        <f>IFERROR(INDEX('GASB 54'!$A$7:$D$1794,'GASB 54'!$Q469,COLUMNS($A$14:B475)),"")</f>
        <v/>
      </c>
      <c r="C475" s="148" t="str">
        <f>IFERROR(INDEX('GASB 54'!$A$7:$D$1794,'GASB 54'!$Q469,COLUMNS($A$14:C475)),"")</f>
        <v/>
      </c>
      <c r="D475" s="90" t="str">
        <f>IFERROR(INDEX('GASB 54'!$A$7:$D$1794,'GASB 54'!$Q469,COLUMNS($A$14:D475)),"")</f>
        <v/>
      </c>
      <c r="E475" s="42"/>
      <c r="F475" s="42"/>
      <c r="G475" s="42"/>
      <c r="H475" s="42"/>
      <c r="I475" s="152"/>
      <c r="J475" s="43"/>
      <c r="K475" s="145" t="str">
        <f t="shared" si="29"/>
        <v/>
      </c>
      <c r="L475" s="145" t="str">
        <f t="shared" si="30"/>
        <v/>
      </c>
      <c r="M475" s="145" t="str">
        <f t="shared" si="31"/>
        <v/>
      </c>
      <c r="P475" s="44" t="str">
        <f t="shared" si="28"/>
        <v/>
      </c>
      <c r="Q475" s="44">
        <f>COUNTIF($P$14:$P475,"x")</f>
        <v>1</v>
      </c>
    </row>
    <row r="476" spans="1:17" ht="28.5" customHeight="1" x14ac:dyDescent="0.25">
      <c r="A476" s="90" t="str">
        <f>IFERROR(INDEX('GASB 54'!$A$8:$D$1794,'GASB 54'!$Q470,COLUMNS($A$14:A476)),"")</f>
        <v/>
      </c>
      <c r="B476" s="90" t="str">
        <f>IFERROR(INDEX('GASB 54'!$A$7:$D$1794,'GASB 54'!$Q470,COLUMNS($A$14:B476)),"")</f>
        <v/>
      </c>
      <c r="C476" s="148" t="str">
        <f>IFERROR(INDEX('GASB 54'!$A$7:$D$1794,'GASB 54'!$Q470,COLUMNS($A$14:C476)),"")</f>
        <v/>
      </c>
      <c r="D476" s="90" t="str">
        <f>IFERROR(INDEX('GASB 54'!$A$7:$D$1794,'GASB 54'!$Q470,COLUMNS($A$14:D476)),"")</f>
        <v/>
      </c>
      <c r="E476" s="42"/>
      <c r="F476" s="42"/>
      <c r="G476" s="42"/>
      <c r="H476" s="42"/>
      <c r="I476" s="152"/>
      <c r="J476" s="43"/>
      <c r="K476" s="145" t="str">
        <f t="shared" si="29"/>
        <v/>
      </c>
      <c r="L476" s="145" t="str">
        <f t="shared" si="30"/>
        <v/>
      </c>
      <c r="M476" s="145" t="str">
        <f t="shared" si="31"/>
        <v/>
      </c>
      <c r="P476" s="44" t="str">
        <f t="shared" si="28"/>
        <v/>
      </c>
      <c r="Q476" s="44">
        <f>COUNTIF($P$14:$P476,"x")</f>
        <v>1</v>
      </c>
    </row>
    <row r="477" spans="1:17" ht="28.5" customHeight="1" x14ac:dyDescent="0.25">
      <c r="A477" s="90" t="str">
        <f>IFERROR(INDEX('GASB 54'!$A$8:$D$1794,'GASB 54'!$Q471,COLUMNS($A$14:A477)),"")</f>
        <v/>
      </c>
      <c r="B477" s="90" t="str">
        <f>IFERROR(INDEX('GASB 54'!$A$7:$D$1794,'GASB 54'!$Q471,COLUMNS($A$14:B477)),"")</f>
        <v/>
      </c>
      <c r="C477" s="148" t="str">
        <f>IFERROR(INDEX('GASB 54'!$A$7:$D$1794,'GASB 54'!$Q471,COLUMNS($A$14:C477)),"")</f>
        <v/>
      </c>
      <c r="D477" s="90" t="str">
        <f>IFERROR(INDEX('GASB 54'!$A$7:$D$1794,'GASB 54'!$Q471,COLUMNS($A$14:D477)),"")</f>
        <v/>
      </c>
      <c r="E477" s="42"/>
      <c r="F477" s="42"/>
      <c r="G477" s="42"/>
      <c r="H477" s="42"/>
      <c r="I477" s="152"/>
      <c r="J477" s="43"/>
      <c r="K477" s="145" t="str">
        <f t="shared" si="29"/>
        <v/>
      </c>
      <c r="L477" s="145" t="str">
        <f t="shared" si="30"/>
        <v/>
      </c>
      <c r="M477" s="145" t="str">
        <f t="shared" si="31"/>
        <v/>
      </c>
      <c r="P477" s="44" t="str">
        <f t="shared" si="28"/>
        <v/>
      </c>
      <c r="Q477" s="44">
        <f>COUNTIF($P$14:$P477,"x")</f>
        <v>1</v>
      </c>
    </row>
    <row r="478" spans="1:17" ht="28.5" customHeight="1" x14ac:dyDescent="0.25">
      <c r="A478" s="90" t="str">
        <f>IFERROR(INDEX('GASB 54'!$A$8:$D$1794,'GASB 54'!$Q472,COLUMNS($A$14:A478)),"")</f>
        <v/>
      </c>
      <c r="B478" s="90" t="str">
        <f>IFERROR(INDEX('GASB 54'!$A$7:$D$1794,'GASB 54'!$Q472,COLUMNS($A$14:B478)),"")</f>
        <v/>
      </c>
      <c r="C478" s="148" t="str">
        <f>IFERROR(INDEX('GASB 54'!$A$7:$D$1794,'GASB 54'!$Q472,COLUMNS($A$14:C478)),"")</f>
        <v/>
      </c>
      <c r="D478" s="90" t="str">
        <f>IFERROR(INDEX('GASB 54'!$A$7:$D$1794,'GASB 54'!$Q472,COLUMNS($A$14:D478)),"")</f>
        <v/>
      </c>
      <c r="E478" s="42"/>
      <c r="F478" s="42"/>
      <c r="G478" s="42"/>
      <c r="H478" s="42"/>
      <c r="I478" s="152"/>
      <c r="J478" s="43"/>
      <c r="K478" s="145" t="str">
        <f t="shared" si="29"/>
        <v/>
      </c>
      <c r="L478" s="145" t="str">
        <f t="shared" si="30"/>
        <v/>
      </c>
      <c r="M478" s="145" t="str">
        <f t="shared" si="31"/>
        <v/>
      </c>
      <c r="P478" s="44" t="str">
        <f t="shared" si="28"/>
        <v/>
      </c>
      <c r="Q478" s="44">
        <f>COUNTIF($P$14:$P478,"x")</f>
        <v>1</v>
      </c>
    </row>
    <row r="479" spans="1:17" ht="28.5" customHeight="1" x14ac:dyDescent="0.25">
      <c r="A479" s="90" t="str">
        <f>IFERROR(INDEX('GASB 54'!$A$8:$D$1794,'GASB 54'!$Q473,COLUMNS($A$14:A479)),"")</f>
        <v/>
      </c>
      <c r="B479" s="90" t="str">
        <f>IFERROR(INDEX('GASB 54'!$A$7:$D$1794,'GASB 54'!$Q473,COLUMNS($A$14:B479)),"")</f>
        <v/>
      </c>
      <c r="C479" s="148" t="str">
        <f>IFERROR(INDEX('GASB 54'!$A$7:$D$1794,'GASB 54'!$Q473,COLUMNS($A$14:C479)),"")</f>
        <v/>
      </c>
      <c r="D479" s="90" t="str">
        <f>IFERROR(INDEX('GASB 54'!$A$7:$D$1794,'GASB 54'!$Q473,COLUMNS($A$14:D479)),"")</f>
        <v/>
      </c>
      <c r="E479" s="42"/>
      <c r="F479" s="42"/>
      <c r="G479" s="42"/>
      <c r="H479" s="42"/>
      <c r="I479" s="152"/>
      <c r="J479" s="43"/>
      <c r="K479" s="145" t="str">
        <f t="shared" si="29"/>
        <v/>
      </c>
      <c r="L479" s="145" t="str">
        <f t="shared" si="30"/>
        <v/>
      </c>
      <c r="M479" s="145" t="str">
        <f t="shared" si="31"/>
        <v/>
      </c>
      <c r="P479" s="44" t="str">
        <f t="shared" si="28"/>
        <v/>
      </c>
      <c r="Q479" s="44">
        <f>COUNTIF($P$14:$P479,"x")</f>
        <v>1</v>
      </c>
    </row>
    <row r="480" spans="1:17" ht="28.5" customHeight="1" x14ac:dyDescent="0.25">
      <c r="A480" s="90" t="str">
        <f>IFERROR(INDEX('GASB 54'!$A$8:$D$1794,'GASB 54'!$Q474,COLUMNS($A$14:A480)),"")</f>
        <v/>
      </c>
      <c r="B480" s="90" t="str">
        <f>IFERROR(INDEX('GASB 54'!$A$7:$D$1794,'GASB 54'!$Q474,COLUMNS($A$14:B480)),"")</f>
        <v/>
      </c>
      <c r="C480" s="148" t="str">
        <f>IFERROR(INDEX('GASB 54'!$A$7:$D$1794,'GASB 54'!$Q474,COLUMNS($A$14:C480)),"")</f>
        <v/>
      </c>
      <c r="D480" s="90" t="str">
        <f>IFERROR(INDEX('GASB 54'!$A$7:$D$1794,'GASB 54'!$Q474,COLUMNS($A$14:D480)),"")</f>
        <v/>
      </c>
      <c r="E480" s="42"/>
      <c r="F480" s="42"/>
      <c r="G480" s="42"/>
      <c r="H480" s="42"/>
      <c r="I480" s="152"/>
      <c r="J480" s="43"/>
      <c r="K480" s="145" t="str">
        <f t="shared" si="29"/>
        <v/>
      </c>
      <c r="L480" s="145" t="str">
        <f t="shared" si="30"/>
        <v/>
      </c>
      <c r="M480" s="145" t="str">
        <f t="shared" si="31"/>
        <v/>
      </c>
      <c r="P480" s="44" t="str">
        <f t="shared" si="28"/>
        <v/>
      </c>
      <c r="Q480" s="44">
        <f>COUNTIF($P$14:$P480,"x")</f>
        <v>1</v>
      </c>
    </row>
    <row r="481" spans="1:17" ht="28.5" customHeight="1" x14ac:dyDescent="0.25">
      <c r="A481" s="90" t="str">
        <f>IFERROR(INDEX('GASB 54'!$A$8:$D$1794,'GASB 54'!$Q475,COLUMNS($A$14:A481)),"")</f>
        <v/>
      </c>
      <c r="B481" s="90" t="str">
        <f>IFERROR(INDEX('GASB 54'!$A$7:$D$1794,'GASB 54'!$Q475,COLUMNS($A$14:B481)),"")</f>
        <v/>
      </c>
      <c r="C481" s="148" t="str">
        <f>IFERROR(INDEX('GASB 54'!$A$7:$D$1794,'GASB 54'!$Q475,COLUMNS($A$14:C481)),"")</f>
        <v/>
      </c>
      <c r="D481" s="90" t="str">
        <f>IFERROR(INDEX('GASB 54'!$A$7:$D$1794,'GASB 54'!$Q475,COLUMNS($A$14:D481)),"")</f>
        <v/>
      </c>
      <c r="E481" s="42"/>
      <c r="F481" s="42"/>
      <c r="G481" s="42"/>
      <c r="H481" s="42"/>
      <c r="I481" s="152"/>
      <c r="J481" s="43"/>
      <c r="K481" s="145" t="str">
        <f t="shared" si="29"/>
        <v/>
      </c>
      <c r="L481" s="145" t="str">
        <f t="shared" si="30"/>
        <v/>
      </c>
      <c r="M481" s="145" t="str">
        <f t="shared" si="31"/>
        <v/>
      </c>
      <c r="P481" s="44" t="str">
        <f t="shared" si="28"/>
        <v/>
      </c>
      <c r="Q481" s="44">
        <f>COUNTIF($P$14:$P481,"x")</f>
        <v>1</v>
      </c>
    </row>
    <row r="482" spans="1:17" ht="28.5" customHeight="1" x14ac:dyDescent="0.25">
      <c r="A482" s="90" t="str">
        <f>IFERROR(INDEX('GASB 54'!$A$8:$D$1794,'GASB 54'!$Q476,COLUMNS($A$14:A482)),"")</f>
        <v/>
      </c>
      <c r="B482" s="90" t="str">
        <f>IFERROR(INDEX('GASB 54'!$A$7:$D$1794,'GASB 54'!$Q476,COLUMNS($A$14:B482)),"")</f>
        <v/>
      </c>
      <c r="C482" s="148" t="str">
        <f>IFERROR(INDEX('GASB 54'!$A$7:$D$1794,'GASB 54'!$Q476,COLUMNS($A$14:C482)),"")</f>
        <v/>
      </c>
      <c r="D482" s="90" t="str">
        <f>IFERROR(INDEX('GASB 54'!$A$7:$D$1794,'GASB 54'!$Q476,COLUMNS($A$14:D482)),"")</f>
        <v/>
      </c>
      <c r="E482" s="42"/>
      <c r="F482" s="42"/>
      <c r="G482" s="42"/>
      <c r="H482" s="42"/>
      <c r="I482" s="152"/>
      <c r="J482" s="43"/>
      <c r="K482" s="145" t="str">
        <f t="shared" si="29"/>
        <v/>
      </c>
      <c r="L482" s="145" t="str">
        <f t="shared" si="30"/>
        <v/>
      </c>
      <c r="M482" s="145" t="str">
        <f t="shared" si="31"/>
        <v/>
      </c>
      <c r="P482" s="44" t="str">
        <f t="shared" si="28"/>
        <v/>
      </c>
      <c r="Q482" s="44">
        <f>COUNTIF($P$14:$P482,"x")</f>
        <v>1</v>
      </c>
    </row>
    <row r="483" spans="1:17" ht="28.5" customHeight="1" x14ac:dyDescent="0.25">
      <c r="A483" s="90" t="str">
        <f>IFERROR(INDEX('GASB 54'!$A$8:$D$1794,'GASB 54'!$Q477,COLUMNS($A$14:A483)),"")</f>
        <v/>
      </c>
      <c r="B483" s="90" t="str">
        <f>IFERROR(INDEX('GASB 54'!$A$7:$D$1794,'GASB 54'!$Q477,COLUMNS($A$14:B483)),"")</f>
        <v/>
      </c>
      <c r="C483" s="148" t="str">
        <f>IFERROR(INDEX('GASB 54'!$A$7:$D$1794,'GASB 54'!$Q477,COLUMNS($A$14:C483)),"")</f>
        <v/>
      </c>
      <c r="D483" s="90" t="str">
        <f>IFERROR(INDEX('GASB 54'!$A$7:$D$1794,'GASB 54'!$Q477,COLUMNS($A$14:D483)),"")</f>
        <v/>
      </c>
      <c r="E483" s="42"/>
      <c r="F483" s="42"/>
      <c r="G483" s="42"/>
      <c r="H483" s="42"/>
      <c r="I483" s="152"/>
      <c r="J483" s="43"/>
      <c r="K483" s="145" t="str">
        <f t="shared" si="29"/>
        <v/>
      </c>
      <c r="L483" s="145" t="str">
        <f t="shared" si="30"/>
        <v/>
      </c>
      <c r="M483" s="145" t="str">
        <f t="shared" si="31"/>
        <v/>
      </c>
      <c r="P483" s="44" t="str">
        <f t="shared" si="28"/>
        <v/>
      </c>
      <c r="Q483" s="44">
        <f>COUNTIF($P$14:$P483,"x")</f>
        <v>1</v>
      </c>
    </row>
    <row r="484" spans="1:17" ht="28.5" customHeight="1" x14ac:dyDescent="0.25">
      <c r="A484" s="90" t="str">
        <f>IFERROR(INDEX('GASB 54'!$A$8:$D$1794,'GASB 54'!$Q478,COLUMNS($A$14:A484)),"")</f>
        <v/>
      </c>
      <c r="B484" s="90" t="str">
        <f>IFERROR(INDEX('GASB 54'!$A$7:$D$1794,'GASB 54'!$Q478,COLUMNS($A$14:B484)),"")</f>
        <v/>
      </c>
      <c r="C484" s="148" t="str">
        <f>IFERROR(INDEX('GASB 54'!$A$7:$D$1794,'GASB 54'!$Q478,COLUMNS($A$14:C484)),"")</f>
        <v/>
      </c>
      <c r="D484" s="90" t="str">
        <f>IFERROR(INDEX('GASB 54'!$A$7:$D$1794,'GASB 54'!$Q478,COLUMNS($A$14:D484)),"")</f>
        <v/>
      </c>
      <c r="E484" s="42"/>
      <c r="F484" s="42"/>
      <c r="G484" s="42"/>
      <c r="H484" s="42"/>
      <c r="I484" s="152"/>
      <c r="J484" s="43"/>
      <c r="K484" s="145" t="str">
        <f t="shared" si="29"/>
        <v/>
      </c>
      <c r="L484" s="145" t="str">
        <f t="shared" si="30"/>
        <v/>
      </c>
      <c r="M484" s="145" t="str">
        <f t="shared" si="31"/>
        <v/>
      </c>
      <c r="P484" s="44" t="str">
        <f t="shared" si="28"/>
        <v/>
      </c>
      <c r="Q484" s="44">
        <f>COUNTIF($P$14:$P484,"x")</f>
        <v>1</v>
      </c>
    </row>
    <row r="485" spans="1:17" ht="28.5" customHeight="1" x14ac:dyDescent="0.25">
      <c r="A485" s="90" t="str">
        <f>IFERROR(INDEX('GASB 54'!$A$8:$D$1794,'GASB 54'!$Q479,COLUMNS($A$14:A485)),"")</f>
        <v/>
      </c>
      <c r="B485" s="90" t="str">
        <f>IFERROR(INDEX('GASB 54'!$A$7:$D$1794,'GASB 54'!$Q479,COLUMNS($A$14:B485)),"")</f>
        <v/>
      </c>
      <c r="C485" s="148" t="str">
        <f>IFERROR(INDEX('GASB 54'!$A$7:$D$1794,'GASB 54'!$Q479,COLUMNS($A$14:C485)),"")</f>
        <v/>
      </c>
      <c r="D485" s="90" t="str">
        <f>IFERROR(INDEX('GASB 54'!$A$7:$D$1794,'GASB 54'!$Q479,COLUMNS($A$14:D485)),"")</f>
        <v/>
      </c>
      <c r="E485" s="42"/>
      <c r="F485" s="42"/>
      <c r="G485" s="42"/>
      <c r="H485" s="42"/>
      <c r="I485" s="152"/>
      <c r="J485" s="43"/>
      <c r="K485" s="145" t="str">
        <f t="shared" si="29"/>
        <v/>
      </c>
      <c r="L485" s="145" t="str">
        <f t="shared" si="30"/>
        <v/>
      </c>
      <c r="M485" s="145" t="str">
        <f t="shared" si="31"/>
        <v/>
      </c>
      <c r="P485" s="44" t="str">
        <f t="shared" si="28"/>
        <v/>
      </c>
      <c r="Q485" s="44">
        <f>COUNTIF($P$14:$P485,"x")</f>
        <v>1</v>
      </c>
    </row>
    <row r="486" spans="1:17" ht="28.5" customHeight="1" x14ac:dyDescent="0.25">
      <c r="A486" s="90" t="str">
        <f>IFERROR(INDEX('GASB 54'!$A$8:$D$1794,'GASB 54'!$Q480,COLUMNS($A$14:A486)),"")</f>
        <v/>
      </c>
      <c r="B486" s="90" t="str">
        <f>IFERROR(INDEX('GASB 54'!$A$7:$D$1794,'GASB 54'!$Q480,COLUMNS($A$14:B486)),"")</f>
        <v/>
      </c>
      <c r="C486" s="148" t="str">
        <f>IFERROR(INDEX('GASB 54'!$A$7:$D$1794,'GASB 54'!$Q480,COLUMNS($A$14:C486)),"")</f>
        <v/>
      </c>
      <c r="D486" s="90" t="str">
        <f>IFERROR(INDEX('GASB 54'!$A$7:$D$1794,'GASB 54'!$Q480,COLUMNS($A$14:D486)),"")</f>
        <v/>
      </c>
      <c r="E486" s="42"/>
      <c r="F486" s="42"/>
      <c r="G486" s="42"/>
      <c r="H486" s="42"/>
      <c r="I486" s="152"/>
      <c r="J486" s="43"/>
      <c r="K486" s="145" t="str">
        <f t="shared" si="29"/>
        <v/>
      </c>
      <c r="L486" s="145" t="str">
        <f t="shared" si="30"/>
        <v/>
      </c>
      <c r="M486" s="145" t="str">
        <f t="shared" si="31"/>
        <v/>
      </c>
      <c r="P486" s="44" t="str">
        <f t="shared" si="28"/>
        <v/>
      </c>
      <c r="Q486" s="44">
        <f>COUNTIF($P$14:$P486,"x")</f>
        <v>1</v>
      </c>
    </row>
    <row r="487" spans="1:17" ht="28.5" customHeight="1" x14ac:dyDescent="0.25">
      <c r="A487" s="90" t="str">
        <f>IFERROR(INDEX('GASB 54'!$A$8:$D$1794,'GASB 54'!$Q481,COLUMNS($A$14:A487)),"")</f>
        <v/>
      </c>
      <c r="B487" s="90" t="str">
        <f>IFERROR(INDEX('GASB 54'!$A$7:$D$1794,'GASB 54'!$Q481,COLUMNS($A$14:B487)),"")</f>
        <v/>
      </c>
      <c r="C487" s="148" t="str">
        <f>IFERROR(INDEX('GASB 54'!$A$7:$D$1794,'GASB 54'!$Q481,COLUMNS($A$14:C487)),"")</f>
        <v/>
      </c>
      <c r="D487" s="90" t="str">
        <f>IFERROR(INDEX('GASB 54'!$A$7:$D$1794,'GASB 54'!$Q481,COLUMNS($A$14:D487)),"")</f>
        <v/>
      </c>
      <c r="E487" s="42"/>
      <c r="F487" s="42"/>
      <c r="G487" s="42"/>
      <c r="H487" s="42"/>
      <c r="I487" s="152"/>
      <c r="J487" s="43"/>
      <c r="K487" s="145" t="str">
        <f t="shared" si="29"/>
        <v/>
      </c>
      <c r="L487" s="145" t="str">
        <f t="shared" si="30"/>
        <v/>
      </c>
      <c r="M487" s="145" t="str">
        <f t="shared" si="31"/>
        <v/>
      </c>
      <c r="P487" s="44" t="str">
        <f t="shared" si="28"/>
        <v/>
      </c>
      <c r="Q487" s="44">
        <f>COUNTIF($P$14:$P487,"x")</f>
        <v>1</v>
      </c>
    </row>
    <row r="488" spans="1:17" ht="28.5" customHeight="1" x14ac:dyDescent="0.25">
      <c r="A488" s="90" t="str">
        <f>IFERROR(INDEX('GASB 54'!$A$8:$D$1794,'GASB 54'!$Q482,COLUMNS($A$14:A488)),"")</f>
        <v/>
      </c>
      <c r="B488" s="90" t="str">
        <f>IFERROR(INDEX('GASB 54'!$A$7:$D$1794,'GASB 54'!$Q482,COLUMNS($A$14:B488)),"")</f>
        <v/>
      </c>
      <c r="C488" s="148" t="str">
        <f>IFERROR(INDEX('GASB 54'!$A$7:$D$1794,'GASB 54'!$Q482,COLUMNS($A$14:C488)),"")</f>
        <v/>
      </c>
      <c r="D488" s="90" t="str">
        <f>IFERROR(INDEX('GASB 54'!$A$7:$D$1794,'GASB 54'!$Q482,COLUMNS($A$14:D488)),"")</f>
        <v/>
      </c>
      <c r="E488" s="42"/>
      <c r="F488" s="42"/>
      <c r="G488" s="42"/>
      <c r="H488" s="42"/>
      <c r="I488" s="152"/>
      <c r="J488" s="43"/>
      <c r="K488" s="145" t="str">
        <f t="shared" si="29"/>
        <v/>
      </c>
      <c r="L488" s="145" t="str">
        <f t="shared" si="30"/>
        <v/>
      </c>
      <c r="M488" s="145" t="str">
        <f t="shared" si="31"/>
        <v/>
      </c>
      <c r="P488" s="44" t="str">
        <f t="shared" si="28"/>
        <v/>
      </c>
      <c r="Q488" s="44">
        <f>COUNTIF($P$14:$P488,"x")</f>
        <v>1</v>
      </c>
    </row>
    <row r="489" spans="1:17" ht="28.5" customHeight="1" x14ac:dyDescent="0.25">
      <c r="A489" s="90" t="str">
        <f>IFERROR(INDEX('GASB 54'!$A$8:$D$1794,'GASB 54'!$Q483,COLUMNS($A$14:A489)),"")</f>
        <v/>
      </c>
      <c r="B489" s="90" t="str">
        <f>IFERROR(INDEX('GASB 54'!$A$7:$D$1794,'GASB 54'!$Q483,COLUMNS($A$14:B489)),"")</f>
        <v/>
      </c>
      <c r="C489" s="148" t="str">
        <f>IFERROR(INDEX('GASB 54'!$A$7:$D$1794,'GASB 54'!$Q483,COLUMNS($A$14:C489)),"")</f>
        <v/>
      </c>
      <c r="D489" s="90" t="str">
        <f>IFERROR(INDEX('GASB 54'!$A$7:$D$1794,'GASB 54'!$Q483,COLUMNS($A$14:D489)),"")</f>
        <v/>
      </c>
      <c r="E489" s="42"/>
      <c r="F489" s="42"/>
      <c r="G489" s="42"/>
      <c r="H489" s="42"/>
      <c r="I489" s="152"/>
      <c r="J489" s="43"/>
      <c r="K489" s="145" t="str">
        <f t="shared" si="29"/>
        <v/>
      </c>
      <c r="L489" s="145" t="str">
        <f t="shared" si="30"/>
        <v/>
      </c>
      <c r="M489" s="145" t="str">
        <f t="shared" si="31"/>
        <v/>
      </c>
      <c r="P489" s="44" t="str">
        <f t="shared" si="28"/>
        <v/>
      </c>
      <c r="Q489" s="44">
        <f>COUNTIF($P$14:$P489,"x")</f>
        <v>1</v>
      </c>
    </row>
    <row r="490" spans="1:17" ht="28.5" customHeight="1" x14ac:dyDescent="0.25">
      <c r="A490" s="90" t="str">
        <f>IFERROR(INDEX('GASB 54'!$A$8:$D$1794,'GASB 54'!$Q484,COLUMNS($A$14:A490)),"")</f>
        <v/>
      </c>
      <c r="B490" s="90" t="str">
        <f>IFERROR(INDEX('GASB 54'!$A$7:$D$1794,'GASB 54'!$Q484,COLUMNS($A$14:B490)),"")</f>
        <v/>
      </c>
      <c r="C490" s="148" t="str">
        <f>IFERROR(INDEX('GASB 54'!$A$7:$D$1794,'GASB 54'!$Q484,COLUMNS($A$14:C490)),"")</f>
        <v/>
      </c>
      <c r="D490" s="90" t="str">
        <f>IFERROR(INDEX('GASB 54'!$A$7:$D$1794,'GASB 54'!$Q484,COLUMNS($A$14:D490)),"")</f>
        <v/>
      </c>
      <c r="E490" s="42"/>
      <c r="F490" s="42"/>
      <c r="G490" s="42"/>
      <c r="H490" s="42"/>
      <c r="I490" s="152"/>
      <c r="J490" s="43"/>
      <c r="K490" s="145" t="str">
        <f t="shared" si="29"/>
        <v/>
      </c>
      <c r="L490" s="145" t="str">
        <f t="shared" si="30"/>
        <v/>
      </c>
      <c r="M490" s="145" t="str">
        <f t="shared" si="31"/>
        <v/>
      </c>
      <c r="P490" s="44" t="str">
        <f t="shared" si="28"/>
        <v/>
      </c>
      <c r="Q490" s="44">
        <f>COUNTIF($P$14:$P490,"x")</f>
        <v>1</v>
      </c>
    </row>
    <row r="491" spans="1:17" ht="28.5" customHeight="1" x14ac:dyDescent="0.25">
      <c r="A491" s="90" t="str">
        <f>IFERROR(INDEX('GASB 54'!$A$8:$D$1794,'GASB 54'!$Q485,COLUMNS($A$14:A491)),"")</f>
        <v/>
      </c>
      <c r="B491" s="90" t="str">
        <f>IFERROR(INDEX('GASB 54'!$A$7:$D$1794,'GASB 54'!$Q485,COLUMNS($A$14:B491)),"")</f>
        <v/>
      </c>
      <c r="C491" s="148" t="str">
        <f>IFERROR(INDEX('GASB 54'!$A$7:$D$1794,'GASB 54'!$Q485,COLUMNS($A$14:C491)),"")</f>
        <v/>
      </c>
      <c r="D491" s="90" t="str">
        <f>IFERROR(INDEX('GASB 54'!$A$7:$D$1794,'GASB 54'!$Q485,COLUMNS($A$14:D491)),"")</f>
        <v/>
      </c>
      <c r="E491" s="42"/>
      <c r="F491" s="42"/>
      <c r="G491" s="42"/>
      <c r="H491" s="42"/>
      <c r="I491" s="152"/>
      <c r="J491" s="43"/>
      <c r="K491" s="145" t="str">
        <f t="shared" si="29"/>
        <v/>
      </c>
      <c r="L491" s="145" t="str">
        <f t="shared" si="30"/>
        <v/>
      </c>
      <c r="M491" s="145" t="str">
        <f t="shared" si="31"/>
        <v/>
      </c>
      <c r="P491" s="44" t="str">
        <f t="shared" si="28"/>
        <v/>
      </c>
      <c r="Q491" s="44">
        <f>COUNTIF($P$14:$P491,"x")</f>
        <v>1</v>
      </c>
    </row>
    <row r="492" spans="1:17" ht="28.5" customHeight="1" x14ac:dyDescent="0.25">
      <c r="A492" s="90" t="str">
        <f>IFERROR(INDEX('GASB 54'!$A$8:$D$1794,'GASB 54'!$Q486,COLUMNS($A$14:A492)),"")</f>
        <v/>
      </c>
      <c r="B492" s="90" t="str">
        <f>IFERROR(INDEX('GASB 54'!$A$7:$D$1794,'GASB 54'!$Q486,COLUMNS($A$14:B492)),"")</f>
        <v/>
      </c>
      <c r="C492" s="148" t="str">
        <f>IFERROR(INDEX('GASB 54'!$A$7:$D$1794,'GASB 54'!$Q486,COLUMNS($A$14:C492)),"")</f>
        <v/>
      </c>
      <c r="D492" s="90" t="str">
        <f>IFERROR(INDEX('GASB 54'!$A$7:$D$1794,'GASB 54'!$Q486,COLUMNS($A$14:D492)),"")</f>
        <v/>
      </c>
      <c r="E492" s="42"/>
      <c r="F492" s="42"/>
      <c r="G492" s="42"/>
      <c r="H492" s="42"/>
      <c r="I492" s="152"/>
      <c r="J492" s="43"/>
      <c r="K492" s="145" t="str">
        <f t="shared" si="29"/>
        <v/>
      </c>
      <c r="L492" s="145" t="str">
        <f t="shared" si="30"/>
        <v/>
      </c>
      <c r="M492" s="145" t="str">
        <f t="shared" si="31"/>
        <v/>
      </c>
      <c r="P492" s="44" t="str">
        <f t="shared" si="28"/>
        <v/>
      </c>
      <c r="Q492" s="44">
        <f>COUNTIF($P$14:$P492,"x")</f>
        <v>1</v>
      </c>
    </row>
    <row r="493" spans="1:17" ht="28.5" customHeight="1" x14ac:dyDescent="0.25">
      <c r="A493" s="90" t="str">
        <f>IFERROR(INDEX('GASB 54'!$A$8:$D$1794,'GASB 54'!$Q487,COLUMNS($A$14:A493)),"")</f>
        <v/>
      </c>
      <c r="B493" s="90" t="str">
        <f>IFERROR(INDEX('GASB 54'!$A$7:$D$1794,'GASB 54'!$Q487,COLUMNS($A$14:B493)),"")</f>
        <v/>
      </c>
      <c r="C493" s="148" t="str">
        <f>IFERROR(INDEX('GASB 54'!$A$7:$D$1794,'GASB 54'!$Q487,COLUMNS($A$14:C493)),"")</f>
        <v/>
      </c>
      <c r="D493" s="90" t="str">
        <f>IFERROR(INDEX('GASB 54'!$A$7:$D$1794,'GASB 54'!$Q487,COLUMNS($A$14:D493)),"")</f>
        <v/>
      </c>
      <c r="E493" s="42"/>
      <c r="F493" s="42"/>
      <c r="G493" s="42"/>
      <c r="H493" s="42"/>
      <c r="I493" s="152"/>
      <c r="J493" s="43"/>
      <c r="K493" s="145" t="str">
        <f t="shared" si="29"/>
        <v/>
      </c>
      <c r="L493" s="145" t="str">
        <f t="shared" si="30"/>
        <v/>
      </c>
      <c r="M493" s="145" t="str">
        <f t="shared" si="31"/>
        <v/>
      </c>
      <c r="P493" s="44" t="str">
        <f t="shared" si="28"/>
        <v/>
      </c>
      <c r="Q493" s="44">
        <f>COUNTIF($P$14:$P493,"x")</f>
        <v>1</v>
      </c>
    </row>
    <row r="494" spans="1:17" ht="28.5" customHeight="1" x14ac:dyDescent="0.25">
      <c r="A494" s="90" t="str">
        <f>IFERROR(INDEX('GASB 54'!$A$8:$D$1794,'GASB 54'!$Q488,COLUMNS($A$14:A494)),"")</f>
        <v/>
      </c>
      <c r="B494" s="90" t="str">
        <f>IFERROR(INDEX('GASB 54'!$A$7:$D$1794,'GASB 54'!$Q488,COLUMNS($A$14:B494)),"")</f>
        <v/>
      </c>
      <c r="C494" s="148" t="str">
        <f>IFERROR(INDEX('GASB 54'!$A$7:$D$1794,'GASB 54'!$Q488,COLUMNS($A$14:C494)),"")</f>
        <v/>
      </c>
      <c r="D494" s="90" t="str">
        <f>IFERROR(INDEX('GASB 54'!$A$7:$D$1794,'GASB 54'!$Q488,COLUMNS($A$14:D494)),"")</f>
        <v/>
      </c>
      <c r="E494" s="42"/>
      <c r="F494" s="42"/>
      <c r="G494" s="42"/>
      <c r="H494" s="42"/>
      <c r="I494" s="152"/>
      <c r="J494" s="43"/>
      <c r="K494" s="145" t="str">
        <f t="shared" si="29"/>
        <v/>
      </c>
      <c r="L494" s="145" t="str">
        <f t="shared" si="30"/>
        <v/>
      </c>
      <c r="M494" s="145" t="str">
        <f t="shared" si="31"/>
        <v/>
      </c>
      <c r="P494" s="44" t="str">
        <f t="shared" si="28"/>
        <v/>
      </c>
      <c r="Q494" s="44">
        <f>COUNTIF($P$14:$P494,"x")</f>
        <v>1</v>
      </c>
    </row>
    <row r="495" spans="1:17" ht="28.5" customHeight="1" x14ac:dyDescent="0.25">
      <c r="A495" s="90" t="str">
        <f>IFERROR(INDEX('GASB 54'!$A$8:$D$1794,'GASB 54'!$Q489,COLUMNS($A$14:A495)),"")</f>
        <v/>
      </c>
      <c r="B495" s="90" t="str">
        <f>IFERROR(INDEX('GASB 54'!$A$7:$D$1794,'GASB 54'!$Q489,COLUMNS($A$14:B495)),"")</f>
        <v/>
      </c>
      <c r="C495" s="148" t="str">
        <f>IFERROR(INDEX('GASB 54'!$A$7:$D$1794,'GASB 54'!$Q489,COLUMNS($A$14:C495)),"")</f>
        <v/>
      </c>
      <c r="D495" s="90" t="str">
        <f>IFERROR(INDEX('GASB 54'!$A$7:$D$1794,'GASB 54'!$Q489,COLUMNS($A$14:D495)),"")</f>
        <v/>
      </c>
      <c r="E495" s="42"/>
      <c r="F495" s="42"/>
      <c r="G495" s="42"/>
      <c r="H495" s="42"/>
      <c r="I495" s="152"/>
      <c r="J495" s="43"/>
      <c r="K495" s="145" t="str">
        <f t="shared" si="29"/>
        <v/>
      </c>
      <c r="L495" s="145" t="str">
        <f t="shared" si="30"/>
        <v/>
      </c>
      <c r="M495" s="145" t="str">
        <f t="shared" si="31"/>
        <v/>
      </c>
      <c r="P495" s="44" t="str">
        <f t="shared" si="28"/>
        <v/>
      </c>
      <c r="Q495" s="44">
        <f>COUNTIF($P$14:$P495,"x")</f>
        <v>1</v>
      </c>
    </row>
    <row r="496" spans="1:17" ht="28.5" customHeight="1" x14ac:dyDescent="0.25">
      <c r="A496" s="90" t="str">
        <f>IFERROR(INDEX('GASB 54'!$A$8:$D$1794,'GASB 54'!$Q490,COLUMNS($A$14:A496)),"")</f>
        <v/>
      </c>
      <c r="B496" s="90" t="str">
        <f>IFERROR(INDEX('GASB 54'!$A$7:$D$1794,'GASB 54'!$Q490,COLUMNS($A$14:B496)),"")</f>
        <v/>
      </c>
      <c r="C496" s="148" t="str">
        <f>IFERROR(INDEX('GASB 54'!$A$7:$D$1794,'GASB 54'!$Q490,COLUMNS($A$14:C496)),"")</f>
        <v/>
      </c>
      <c r="D496" s="90" t="str">
        <f>IFERROR(INDEX('GASB 54'!$A$7:$D$1794,'GASB 54'!$Q490,COLUMNS($A$14:D496)),"")</f>
        <v/>
      </c>
      <c r="E496" s="42"/>
      <c r="F496" s="42"/>
      <c r="G496" s="42"/>
      <c r="H496" s="42"/>
      <c r="I496" s="152"/>
      <c r="J496" s="43"/>
      <c r="K496" s="145" t="str">
        <f t="shared" si="29"/>
        <v/>
      </c>
      <c r="L496" s="145" t="str">
        <f t="shared" si="30"/>
        <v/>
      </c>
      <c r="M496" s="145" t="str">
        <f t="shared" si="31"/>
        <v/>
      </c>
      <c r="P496" s="44" t="str">
        <f t="shared" si="28"/>
        <v/>
      </c>
      <c r="Q496" s="44">
        <f>COUNTIF($P$14:$P496,"x")</f>
        <v>1</v>
      </c>
    </row>
    <row r="497" spans="1:17" ht="28.5" customHeight="1" x14ac:dyDescent="0.25">
      <c r="A497" s="90" t="str">
        <f>IFERROR(INDEX('GASB 54'!$A$8:$D$1794,'GASB 54'!$Q491,COLUMNS($A$14:A497)),"")</f>
        <v/>
      </c>
      <c r="B497" s="90" t="str">
        <f>IFERROR(INDEX('GASB 54'!$A$7:$D$1794,'GASB 54'!$Q491,COLUMNS($A$14:B497)),"")</f>
        <v/>
      </c>
      <c r="C497" s="148" t="str">
        <f>IFERROR(INDEX('GASB 54'!$A$7:$D$1794,'GASB 54'!$Q491,COLUMNS($A$14:C497)),"")</f>
        <v/>
      </c>
      <c r="D497" s="90" t="str">
        <f>IFERROR(INDEX('GASB 54'!$A$7:$D$1794,'GASB 54'!$Q491,COLUMNS($A$14:D497)),"")</f>
        <v/>
      </c>
      <c r="E497" s="42"/>
      <c r="F497" s="42"/>
      <c r="G497" s="42"/>
      <c r="H497" s="42"/>
      <c r="I497" s="152"/>
      <c r="J497" s="43"/>
      <c r="K497" s="145" t="str">
        <f t="shared" si="29"/>
        <v/>
      </c>
      <c r="L497" s="145" t="str">
        <f t="shared" si="30"/>
        <v/>
      </c>
      <c r="M497" s="145" t="str">
        <f t="shared" si="31"/>
        <v/>
      </c>
      <c r="P497" s="44" t="str">
        <f t="shared" si="28"/>
        <v/>
      </c>
      <c r="Q497" s="44">
        <f>COUNTIF($P$14:$P497,"x")</f>
        <v>1</v>
      </c>
    </row>
    <row r="498" spans="1:17" ht="28.5" customHeight="1" x14ac:dyDescent="0.25">
      <c r="A498" s="90" t="str">
        <f>IFERROR(INDEX('GASB 54'!$A$8:$D$1794,'GASB 54'!$Q492,COLUMNS($A$14:A498)),"")</f>
        <v/>
      </c>
      <c r="B498" s="90" t="str">
        <f>IFERROR(INDEX('GASB 54'!$A$7:$D$1794,'GASB 54'!$Q492,COLUMNS($A$14:B498)),"")</f>
        <v/>
      </c>
      <c r="C498" s="148" t="str">
        <f>IFERROR(INDEX('GASB 54'!$A$7:$D$1794,'GASB 54'!$Q492,COLUMNS($A$14:C498)),"")</f>
        <v/>
      </c>
      <c r="D498" s="90" t="str">
        <f>IFERROR(INDEX('GASB 54'!$A$7:$D$1794,'GASB 54'!$Q492,COLUMNS($A$14:D498)),"")</f>
        <v/>
      </c>
      <c r="E498" s="42"/>
      <c r="F498" s="42"/>
      <c r="G498" s="42"/>
      <c r="H498" s="42"/>
      <c r="I498" s="152"/>
      <c r="J498" s="43"/>
      <c r="K498" s="145" t="str">
        <f t="shared" si="29"/>
        <v/>
      </c>
      <c r="L498" s="145" t="str">
        <f t="shared" si="30"/>
        <v/>
      </c>
      <c r="M498" s="145" t="str">
        <f t="shared" si="31"/>
        <v/>
      </c>
      <c r="P498" s="44" t="str">
        <f t="shared" si="28"/>
        <v/>
      </c>
      <c r="Q498" s="44">
        <f>COUNTIF($P$14:$P498,"x")</f>
        <v>1</v>
      </c>
    </row>
    <row r="499" spans="1:17" ht="28.5" customHeight="1" x14ac:dyDescent="0.25">
      <c r="A499" s="90" t="str">
        <f>IFERROR(INDEX('GASB 54'!$A$8:$D$1794,'GASB 54'!$Q493,COLUMNS($A$14:A499)),"")</f>
        <v/>
      </c>
      <c r="B499" s="90" t="str">
        <f>IFERROR(INDEX('GASB 54'!$A$7:$D$1794,'GASB 54'!$Q493,COLUMNS($A$14:B499)),"")</f>
        <v/>
      </c>
      <c r="C499" s="148" t="str">
        <f>IFERROR(INDEX('GASB 54'!$A$7:$D$1794,'GASB 54'!$Q493,COLUMNS($A$14:C499)),"")</f>
        <v/>
      </c>
      <c r="D499" s="90" t="str">
        <f>IFERROR(INDEX('GASB 54'!$A$7:$D$1794,'GASB 54'!$Q493,COLUMNS($A$14:D499)),"")</f>
        <v/>
      </c>
      <c r="E499" s="42"/>
      <c r="F499" s="42"/>
      <c r="G499" s="42"/>
      <c r="H499" s="42"/>
      <c r="I499" s="152"/>
      <c r="J499" s="43"/>
      <c r="K499" s="145" t="str">
        <f t="shared" si="29"/>
        <v/>
      </c>
      <c r="L499" s="145" t="str">
        <f t="shared" si="30"/>
        <v/>
      </c>
      <c r="M499" s="145" t="str">
        <f t="shared" si="31"/>
        <v/>
      </c>
      <c r="P499" s="44" t="str">
        <f t="shared" si="28"/>
        <v/>
      </c>
      <c r="Q499" s="44">
        <f>COUNTIF($P$14:$P499,"x")</f>
        <v>1</v>
      </c>
    </row>
    <row r="500" spans="1:17" ht="28.5" customHeight="1" x14ac:dyDescent="0.25">
      <c r="A500" s="90" t="str">
        <f>IFERROR(INDEX('GASB 54'!$A$8:$D$1794,'GASB 54'!$Q494,COLUMNS($A$14:A500)),"")</f>
        <v/>
      </c>
      <c r="B500" s="90" t="str">
        <f>IFERROR(INDEX('GASB 54'!$A$7:$D$1794,'GASB 54'!$Q494,COLUMNS($A$14:B500)),"")</f>
        <v/>
      </c>
      <c r="C500" s="148" t="str">
        <f>IFERROR(INDEX('GASB 54'!$A$7:$D$1794,'GASB 54'!$Q494,COLUMNS($A$14:C500)),"")</f>
        <v/>
      </c>
      <c r="D500" s="90" t="str">
        <f>IFERROR(INDEX('GASB 54'!$A$7:$D$1794,'GASB 54'!$Q494,COLUMNS($A$14:D500)),"")</f>
        <v/>
      </c>
      <c r="E500" s="42"/>
      <c r="F500" s="42"/>
      <c r="G500" s="42"/>
      <c r="H500" s="42"/>
      <c r="I500" s="152"/>
      <c r="J500" s="43"/>
      <c r="K500" s="145" t="str">
        <f t="shared" si="29"/>
        <v/>
      </c>
      <c r="L500" s="145" t="str">
        <f t="shared" si="30"/>
        <v/>
      </c>
      <c r="M500" s="145" t="str">
        <f t="shared" si="31"/>
        <v/>
      </c>
      <c r="P500" s="44" t="str">
        <f t="shared" si="28"/>
        <v/>
      </c>
      <c r="Q500" s="44">
        <f>COUNTIF($P$14:$P500,"x")</f>
        <v>1</v>
      </c>
    </row>
    <row r="501" spans="1:17" ht="28.5" customHeight="1" x14ac:dyDescent="0.25">
      <c r="A501" s="90" t="str">
        <f>IFERROR(INDEX('GASB 54'!$A$8:$D$1794,'GASB 54'!$Q495,COLUMNS($A$14:A501)),"")</f>
        <v/>
      </c>
      <c r="B501" s="90" t="str">
        <f>IFERROR(INDEX('GASB 54'!$A$7:$D$1794,'GASB 54'!$Q495,COLUMNS($A$14:B501)),"")</f>
        <v/>
      </c>
      <c r="C501" s="148" t="str">
        <f>IFERROR(INDEX('GASB 54'!$A$7:$D$1794,'GASB 54'!$Q495,COLUMNS($A$14:C501)),"")</f>
        <v/>
      </c>
      <c r="D501" s="90" t="str">
        <f>IFERROR(INDEX('GASB 54'!$A$7:$D$1794,'GASB 54'!$Q495,COLUMNS($A$14:D501)),"")</f>
        <v/>
      </c>
      <c r="E501" s="42"/>
      <c r="F501" s="42"/>
      <c r="G501" s="42"/>
      <c r="H501" s="42"/>
      <c r="I501" s="43"/>
      <c r="J501" s="43"/>
      <c r="K501" s="145" t="str">
        <f t="shared" si="29"/>
        <v/>
      </c>
      <c r="L501" s="145" t="str">
        <f t="shared" si="30"/>
        <v/>
      </c>
      <c r="M501" s="145" t="str">
        <f t="shared" si="31"/>
        <v/>
      </c>
      <c r="P501" s="44" t="str">
        <f t="shared" si="28"/>
        <v/>
      </c>
      <c r="Q501" s="44">
        <f>COUNTIF($P$14:$P501,"x")</f>
        <v>1</v>
      </c>
    </row>
  </sheetData>
  <sheetProtection algorithmName="SHA-512" hashValue="mAoYe6UVlpGMltAEqhYxekMmqP5qyMmdIQIdGTKJx2iZtOsTAWOb8JGExGgG9aJDfWa/k4hos/Zc46i/x96I/g==" saltValue="zSHRK5pl62uYZ1uGWY8Sqg==" spinCount="100000" sheet="1" objects="1" scenarios="1"/>
  <mergeCells count="12">
    <mergeCell ref="K13:M13"/>
    <mergeCell ref="A1:M1"/>
    <mergeCell ref="A2:M2"/>
    <mergeCell ref="A3:M3"/>
    <mergeCell ref="A4:M4"/>
    <mergeCell ref="A5:M5"/>
    <mergeCell ref="A6:M6"/>
    <mergeCell ref="A7:M7"/>
    <mergeCell ref="A8:M8"/>
    <mergeCell ref="A9:M9"/>
    <mergeCell ref="A10:M10"/>
    <mergeCell ref="A11:M11"/>
  </mergeCells>
  <conditionalFormatting sqref="E15:J501 E14:J500">
    <cfRule type="expression" dxfId="25" priority="20">
      <formula>$A14&lt;&gt;""</formula>
    </cfRule>
  </conditionalFormatting>
  <conditionalFormatting sqref="E14:F501">
    <cfRule type="expression" dxfId="24" priority="15">
      <formula>AND(ISBLANK($F14),C14&lt;&gt;"")</formula>
    </cfRule>
  </conditionalFormatting>
  <conditionalFormatting sqref="G14:G500">
    <cfRule type="expression" dxfId="23" priority="14">
      <formula>AND(OR($D14="",$F14="No"),ISBLANK($G14),$C14&lt;&gt;"")</formula>
    </cfRule>
  </conditionalFormatting>
  <conditionalFormatting sqref="H14:H500">
    <cfRule type="expression" dxfId="22" priority="13">
      <formula>AND(LEFT($C14,1)&lt;&gt;5,ISBLANK($H14),$C14&lt;&gt;"")</formula>
    </cfRule>
  </conditionalFormatting>
  <conditionalFormatting sqref="J14:J500">
    <cfRule type="expression" dxfId="21" priority="3">
      <formula>AND(ISBLANK($J14),$G14="Unassigned")</formula>
    </cfRule>
    <cfRule type="expression" dxfId="20" priority="5">
      <formula>J14="No"</formula>
    </cfRule>
    <cfRule type="expression" dxfId="19" priority="12">
      <formula>AND($D14="Unassigned",ISBLANK($J14))</formula>
    </cfRule>
    <cfRule type="expression" dxfId="18" priority="1">
      <formula>AND(D14="Unassigned", G14&lt;&gt;"Unassigned", G14&lt;&gt;"")</formula>
    </cfRule>
  </conditionalFormatting>
  <conditionalFormatting sqref="K14:K501">
    <cfRule type="expression" dxfId="17" priority="11">
      <formula>E14="No"</formula>
    </cfRule>
  </conditionalFormatting>
  <conditionalFormatting sqref="L14:L501">
    <cfRule type="expression" dxfId="16" priority="10">
      <formula>F14="No"</formula>
    </cfRule>
  </conditionalFormatting>
  <conditionalFormatting sqref="M14:M501">
    <cfRule type="expression" dxfId="15" priority="7">
      <formula>H14="Yes"</formula>
    </cfRule>
  </conditionalFormatting>
  <conditionalFormatting sqref="I14:I500">
    <cfRule type="expression" dxfId="14" priority="6">
      <formula>AND(H14="Yes", ISBLANK(I14))</formula>
    </cfRule>
  </conditionalFormatting>
  <dataValidations count="5">
    <dataValidation type="list" allowBlank="1" showInputMessage="1" showErrorMessage="1" sqref="G14:G501" xr:uid="{10F70AD4-9177-4217-B35B-5A139536A2AA}">
      <formula1>"Restricted,Committed, Assigned, Unassigned, Nonspendable"</formula1>
    </dataValidation>
    <dataValidation type="list" allowBlank="1" showInputMessage="1" showErrorMessage="1" sqref="E14:F501" xr:uid="{98E92D25-C52B-4EC4-8EEC-A142027D2A19}">
      <formula1>"Yes,No"</formula1>
    </dataValidation>
    <dataValidation type="list" allowBlank="1" showInputMessage="1" showErrorMessage="1" sqref="H14:H501" xr:uid="{223D8C2C-A69D-4912-9A46-CC83436AC03F}">
      <formula1>"Yes,No,N/A"</formula1>
    </dataValidation>
    <dataValidation type="list" allowBlank="1" showInputMessage="1" showErrorMessage="1" sqref="H14:H500" xr:uid="{D316600A-7CAE-47D2-B12D-BBA9600018B6}">
      <formula1>"Yes,No, N/A"</formula1>
    </dataValidation>
    <dataValidation type="list" allowBlank="1" showInputMessage="1" showErrorMessage="1" sqref="J14:J500" xr:uid="{8F38D3B9-C2AD-48EA-BF1E-46F2AEE284EB}">
      <formula1>"Yes"</formula1>
    </dataValidation>
  </dataValidations>
  <pageMargins left="0.5" right="0.5" top="0.75" bottom="0.75" header="0.3" footer="0.3"/>
  <pageSetup scale="67" fitToHeight="0" orientation="landscape" r:id="rId1"/>
  <ignoredErrors>
    <ignoredError sqref="H13 E13:F13 G13 I13:J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N53"/>
  <sheetViews>
    <sheetView workbookViewId="0">
      <pane xSplit="6" ySplit="5" topLeftCell="G6" activePane="bottomRight" state="frozen"/>
      <selection activeCell="K6" sqref="K6"/>
      <selection pane="topRight" activeCell="K6" sqref="K6"/>
      <selection pane="bottomLeft" activeCell="K6" sqref="K6"/>
      <selection pane="bottomRight" activeCell="F26" sqref="F26"/>
    </sheetView>
  </sheetViews>
  <sheetFormatPr defaultColWidth="9.140625" defaultRowHeight="15" x14ac:dyDescent="0.25"/>
  <cols>
    <col min="1" max="1" width="9.28515625" style="7" customWidth="1"/>
    <col min="2" max="2" width="13.140625" style="7" hidden="1" customWidth="1"/>
    <col min="3" max="3" width="13.140625" style="7" bestFit="1" customWidth="1"/>
    <col min="4" max="4" width="22.28515625" style="7" bestFit="1" customWidth="1"/>
    <col min="5" max="6" width="13.140625" style="7" bestFit="1" customWidth="1"/>
    <col min="7" max="8" width="79.140625" style="5" customWidth="1"/>
    <col min="9" max="11" width="44" style="5" customWidth="1"/>
    <col min="12" max="12" width="1" style="5" customWidth="1"/>
    <col min="13" max="13" width="9.140625" style="60"/>
    <col min="14" max="14" width="9.140625" style="49" hidden="1" customWidth="1"/>
    <col min="15" max="16384" width="9.140625" style="5"/>
  </cols>
  <sheetData>
    <row r="1" spans="1:14" ht="13.9" customHeight="1" x14ac:dyDescent="0.25">
      <c r="A1" s="235" t="s">
        <v>1626</v>
      </c>
      <c r="B1" s="235"/>
      <c r="C1" s="235"/>
      <c r="D1" s="235"/>
      <c r="E1" s="235"/>
      <c r="F1" s="235"/>
      <c r="G1" s="235"/>
      <c r="H1" s="235"/>
      <c r="I1" s="235"/>
      <c r="J1" s="235"/>
      <c r="K1" s="235"/>
    </row>
    <row r="2" spans="1:14" ht="13.9" customHeight="1" x14ac:dyDescent="0.25">
      <c r="A2" s="235" t="s">
        <v>1661</v>
      </c>
      <c r="B2" s="235"/>
      <c r="C2" s="235"/>
      <c r="D2" s="235"/>
      <c r="E2" s="235"/>
      <c r="F2" s="235"/>
      <c r="G2" s="235"/>
      <c r="H2" s="235"/>
      <c r="I2" s="235"/>
      <c r="J2" s="235"/>
      <c r="K2" s="235"/>
    </row>
    <row r="3" spans="1:14" ht="13.9" customHeight="1" x14ac:dyDescent="0.25">
      <c r="A3" s="212" t="str">
        <f>'3.20.1'!A3</f>
        <v>At June 30, 2024</v>
      </c>
      <c r="B3" s="212"/>
      <c r="C3" s="212"/>
      <c r="D3" s="212"/>
      <c r="E3" s="212"/>
      <c r="F3" s="212"/>
      <c r="G3" s="212"/>
      <c r="H3" s="212"/>
      <c r="I3" s="212"/>
      <c r="J3" s="212"/>
      <c r="K3" s="212"/>
    </row>
    <row r="4" spans="1:14" s="66" customFormat="1" ht="13.9" x14ac:dyDescent="0.25">
      <c r="A4" s="64"/>
      <c r="B4" s="65">
        <f>COUNTBLANK(B6:B53)</f>
        <v>47</v>
      </c>
      <c r="C4" s="65">
        <f>COUNTA(C6:C53)-B4</f>
        <v>1</v>
      </c>
      <c r="D4" s="64"/>
      <c r="E4" s="64"/>
      <c r="F4" s="64"/>
      <c r="G4" s="64"/>
      <c r="H4" s="64"/>
      <c r="M4" s="66">
        <f>SUM(M6:M53)</f>
        <v>0</v>
      </c>
      <c r="N4" s="67"/>
    </row>
    <row r="5" spans="1:14" s="55" customFormat="1" ht="30" customHeight="1" x14ac:dyDescent="0.25">
      <c r="A5" s="57" t="s">
        <v>1285</v>
      </c>
      <c r="B5" s="40" t="s">
        <v>123</v>
      </c>
      <c r="C5" s="57" t="s">
        <v>1657</v>
      </c>
      <c r="D5" s="57" t="s">
        <v>1658</v>
      </c>
      <c r="E5" s="57" t="s">
        <v>1294</v>
      </c>
      <c r="F5" s="57" t="s">
        <v>1293</v>
      </c>
      <c r="G5" s="192" t="s">
        <v>1659</v>
      </c>
      <c r="H5" s="54" t="s">
        <v>1660</v>
      </c>
      <c r="I5" s="54" t="s">
        <v>1295</v>
      </c>
      <c r="J5" s="54" t="s">
        <v>1296</v>
      </c>
      <c r="K5" s="54" t="s">
        <v>1665</v>
      </c>
      <c r="M5" s="61"/>
      <c r="N5" s="56"/>
    </row>
    <row r="6" spans="1:14" ht="13.9" x14ac:dyDescent="0.25">
      <c r="A6" s="58" t="str">
        <f>IF(C6&lt;&gt;"",'Signature Page'!C8,"")</f>
        <v>E120</v>
      </c>
      <c r="B6" s="58">
        <f>IFERROR(INDEX('3.20.1'!$B$13:$B$501,MATCH($N6,'3.20.1'!$Q$13:$Q$501,0)),"")</f>
        <v>1</v>
      </c>
      <c r="C6" s="58">
        <f>IFERROR(INDEX('3.20.1'!$C$13:$C$501,MATCH($N6,'3.20.1'!$Q$13:$Q$501,0)),"")</f>
        <v>10050023</v>
      </c>
      <c r="D6" s="59" t="str">
        <f>IFERROR(VLOOKUP($C6,'GASB 54'!$C:$G,5,FALSE),"")</f>
        <v>GF-NONRECUR APROP-23</v>
      </c>
      <c r="E6" s="58" t="str">
        <f>IFERROR(INDEX('3.20.1'!$D$13:$D$501,MATCH($N6,'3.20.1'!$Q$13:$Q$501,0)),"")</f>
        <v>Unassigned</v>
      </c>
      <c r="F6" s="58" t="str">
        <f>IFERROR(INDEX('3.20.1'!$G$13:$G$501,MATCH($N6,'3.20.1'!$Q$13:$Q$501,0)),"")</f>
        <v>Committed</v>
      </c>
      <c r="G6" s="50" t="s">
        <v>1708</v>
      </c>
      <c r="H6" s="50" t="s">
        <v>1709</v>
      </c>
      <c r="I6" s="50" t="s">
        <v>1710</v>
      </c>
      <c r="J6" s="50" t="s">
        <v>1711</v>
      </c>
      <c r="K6" s="50" t="s">
        <v>1712</v>
      </c>
      <c r="M6" s="62">
        <f>IF(A6&lt;&gt;"",COUNTBLANK(G6:K6),"")</f>
        <v>0</v>
      </c>
      <c r="N6" s="49">
        <v>1</v>
      </c>
    </row>
    <row r="7" spans="1:14" ht="13.9" x14ac:dyDescent="0.25">
      <c r="A7" s="58" t="str">
        <f t="shared" ref="A7:A53" si="0">IF(C7&lt;&gt;"",AgencyCode,"")</f>
        <v/>
      </c>
      <c r="B7" s="58" t="str">
        <f>IFERROR(INDEX('3.20.1'!$B$13:$B$501,MATCH($N7,'3.20.1'!$Q$13:$Q$501,0)),"")</f>
        <v/>
      </c>
      <c r="C7" s="58" t="str">
        <f>IFERROR(INDEX('3.20.1'!$C$13:$C$501,MATCH($N7,'3.20.1'!$Q$13:$Q$501,0)),"")</f>
        <v/>
      </c>
      <c r="D7" s="59" t="str">
        <f>IFERROR(VLOOKUP($C7,'GASB 54'!$C:$G,5,FALSE),"")</f>
        <v/>
      </c>
      <c r="E7" s="58" t="str">
        <f>IFERROR(INDEX('3.20.1'!$D$13:$D$501,MATCH($N7,'3.20.1'!$Q$13:$Q$501,0)),"")</f>
        <v/>
      </c>
      <c r="F7" s="58" t="str">
        <f>IFERROR(INDEX('3.20.1'!$G$13:$G$501,MATCH($N7,'3.20.1'!$Q$13:$Q$501,0)),"")</f>
        <v/>
      </c>
      <c r="G7" s="50"/>
      <c r="H7" s="50"/>
      <c r="I7" s="50"/>
      <c r="J7" s="50"/>
      <c r="K7" s="50"/>
      <c r="M7" s="62" t="str">
        <f t="shared" ref="M7:M53" si="1">IF(A7&lt;&gt;"",COUNTBLANK(G7:K7),"")</f>
        <v/>
      </c>
      <c r="N7" s="49">
        <v>2</v>
      </c>
    </row>
    <row r="8" spans="1:14" ht="13.9" x14ac:dyDescent="0.25">
      <c r="A8" s="58" t="str">
        <f t="shared" si="0"/>
        <v/>
      </c>
      <c r="B8" s="58" t="str">
        <f>IFERROR(INDEX('3.20.1'!$B$13:$B$501,MATCH($N8,'3.20.1'!$Q$13:$Q$501,0)),"")</f>
        <v/>
      </c>
      <c r="C8" s="58" t="str">
        <f>IFERROR(INDEX('3.20.1'!$C$13:$C$501,MATCH($N8,'3.20.1'!$Q$13:$Q$501,0)),"")</f>
        <v/>
      </c>
      <c r="D8" s="59" t="str">
        <f>IFERROR(VLOOKUP($C8,'GASB 54'!$C:$G,5,FALSE),"")</f>
        <v/>
      </c>
      <c r="E8" s="58" t="str">
        <f>IFERROR(INDEX('3.20.1'!$D$13:$D$501,MATCH($N8,'3.20.1'!$Q$13:$Q$501,0)),"")</f>
        <v/>
      </c>
      <c r="F8" s="58" t="str">
        <f>IFERROR(INDEX('3.20.1'!$G$13:$G$501,MATCH($N8,'3.20.1'!$Q$13:$Q$501,0)),"")</f>
        <v/>
      </c>
      <c r="G8" s="50"/>
      <c r="H8" s="50"/>
      <c r="I8" s="50"/>
      <c r="J8" s="50"/>
      <c r="K8" s="50"/>
      <c r="M8" s="62" t="str">
        <f t="shared" si="1"/>
        <v/>
      </c>
      <c r="N8" s="49">
        <v>3</v>
      </c>
    </row>
    <row r="9" spans="1:14" ht="13.9" x14ac:dyDescent="0.25">
      <c r="A9" s="58" t="str">
        <f t="shared" si="0"/>
        <v/>
      </c>
      <c r="B9" s="58" t="str">
        <f>IFERROR(INDEX('3.20.1'!$B$13:$B$501,MATCH($N9,'3.20.1'!$Q$13:$Q$501,0)),"")</f>
        <v/>
      </c>
      <c r="C9" s="58" t="str">
        <f>IFERROR(INDEX('3.20.1'!$C$13:$C$501,MATCH($N9,'3.20.1'!$Q$13:$Q$501,0)),"")</f>
        <v/>
      </c>
      <c r="D9" s="59" t="str">
        <f>IFERROR(VLOOKUP($C9,'GASB 54'!$C:$G,5,FALSE),"")</f>
        <v/>
      </c>
      <c r="E9" s="58" t="str">
        <f>IFERROR(INDEX('3.20.1'!$D$13:$D$501,MATCH($N9,'3.20.1'!$Q$13:$Q$501,0)),"")</f>
        <v/>
      </c>
      <c r="F9" s="58" t="str">
        <f>IFERROR(INDEX('3.20.1'!$G$13:$G$501,MATCH($N9,'3.20.1'!$Q$13:$Q$501,0)),"")</f>
        <v/>
      </c>
      <c r="G9" s="50"/>
      <c r="H9" s="50"/>
      <c r="I9" s="50"/>
      <c r="J9" s="50"/>
      <c r="K9" s="50"/>
      <c r="M9" s="62" t="str">
        <f t="shared" si="1"/>
        <v/>
      </c>
      <c r="N9" s="49">
        <v>4</v>
      </c>
    </row>
    <row r="10" spans="1:14" ht="13.9" x14ac:dyDescent="0.25">
      <c r="A10" s="58" t="str">
        <f t="shared" si="0"/>
        <v/>
      </c>
      <c r="B10" s="58" t="str">
        <f>IFERROR(INDEX('3.20.1'!$B$13:$B$501,MATCH($N10,'3.20.1'!$Q$13:$Q$501,0)),"")</f>
        <v/>
      </c>
      <c r="C10" s="58" t="str">
        <f>IFERROR(INDEX('3.20.1'!$C$13:$C$501,MATCH($N10,'3.20.1'!$Q$13:$Q$501,0)),"")</f>
        <v/>
      </c>
      <c r="D10" s="59" t="str">
        <f>IFERROR(VLOOKUP($C10,'GASB 54'!$C:$G,5,FALSE),"")</f>
        <v/>
      </c>
      <c r="E10" s="58" t="str">
        <f>IFERROR(INDEX('3.20.1'!$D$13:$D$501,MATCH($N10,'3.20.1'!$Q$13:$Q$501,0)),"")</f>
        <v/>
      </c>
      <c r="F10" s="58" t="str">
        <f>IFERROR(INDEX('3.20.1'!$G$13:$G$501,MATCH($N10,'3.20.1'!$Q$13:$Q$501,0)),"")</f>
        <v/>
      </c>
      <c r="G10" s="50"/>
      <c r="H10" s="50"/>
      <c r="I10" s="50"/>
      <c r="J10" s="50"/>
      <c r="K10" s="50"/>
      <c r="M10" s="62" t="str">
        <f t="shared" si="1"/>
        <v/>
      </c>
      <c r="N10" s="49">
        <v>5</v>
      </c>
    </row>
    <row r="11" spans="1:14" ht="13.9" x14ac:dyDescent="0.25">
      <c r="A11" s="58" t="str">
        <f t="shared" si="0"/>
        <v/>
      </c>
      <c r="B11" s="58" t="str">
        <f>IFERROR(INDEX('3.20.1'!$B$13:$B$501,MATCH($N11,'3.20.1'!$Q$13:$Q$501,0)),"")</f>
        <v/>
      </c>
      <c r="C11" s="58" t="str">
        <f>IFERROR(INDEX('3.20.1'!$C$13:$C$501,MATCH($N11,'3.20.1'!$Q$13:$Q$501,0)),"")</f>
        <v/>
      </c>
      <c r="D11" s="59" t="str">
        <f>IFERROR(VLOOKUP($C11,'GASB 54'!$C:$G,5,FALSE),"")</f>
        <v/>
      </c>
      <c r="E11" s="58" t="str">
        <f>IFERROR(INDEX('3.20.1'!$D$13:$D$501,MATCH($N11,'3.20.1'!$Q$13:$Q$501,0)),"")</f>
        <v/>
      </c>
      <c r="F11" s="58" t="str">
        <f>IFERROR(INDEX('3.20.1'!$G$13:$G$501,MATCH($N11,'3.20.1'!$Q$13:$Q$501,0)),"")</f>
        <v/>
      </c>
      <c r="G11" s="50"/>
      <c r="H11" s="50"/>
      <c r="I11" s="50"/>
      <c r="J11" s="50"/>
      <c r="K11" s="50"/>
      <c r="M11" s="62" t="str">
        <f t="shared" si="1"/>
        <v/>
      </c>
      <c r="N11" s="49">
        <v>6</v>
      </c>
    </row>
    <row r="12" spans="1:14" ht="13.9" x14ac:dyDescent="0.25">
      <c r="A12" s="58" t="str">
        <f t="shared" si="0"/>
        <v/>
      </c>
      <c r="B12" s="58" t="str">
        <f>IFERROR(INDEX('3.20.1'!$B$13:$B$501,MATCH($N12,'3.20.1'!$Q$13:$Q$501,0)),"")</f>
        <v/>
      </c>
      <c r="C12" s="58" t="str">
        <f>IFERROR(INDEX('3.20.1'!$C$13:$C$501,MATCH($N12,'3.20.1'!$Q$13:$Q$501,0)),"")</f>
        <v/>
      </c>
      <c r="D12" s="59" t="str">
        <f>IFERROR(VLOOKUP($C12,'GASB 54'!$C:$G,5,FALSE),"")</f>
        <v/>
      </c>
      <c r="E12" s="58" t="str">
        <f>IFERROR(INDEX('3.20.1'!$D$13:$D$501,MATCH($N12,'3.20.1'!$Q$13:$Q$501,0)),"")</f>
        <v/>
      </c>
      <c r="F12" s="58" t="str">
        <f>IFERROR(INDEX('3.20.1'!$G$13:$G$501,MATCH($N12,'3.20.1'!$Q$13:$Q$501,0)),"")</f>
        <v/>
      </c>
      <c r="G12" s="50"/>
      <c r="H12" s="50"/>
      <c r="I12" s="50"/>
      <c r="J12" s="50"/>
      <c r="K12" s="50"/>
      <c r="M12" s="62" t="str">
        <f t="shared" si="1"/>
        <v/>
      </c>
      <c r="N12" s="49">
        <v>7</v>
      </c>
    </row>
    <row r="13" spans="1:14" ht="13.9" x14ac:dyDescent="0.25">
      <c r="A13" s="58" t="str">
        <f t="shared" si="0"/>
        <v/>
      </c>
      <c r="B13" s="58" t="str">
        <f>IFERROR(INDEX('3.20.1'!$B$13:$B$501,MATCH($N13,'3.20.1'!$Q$13:$Q$501,0)),"")</f>
        <v/>
      </c>
      <c r="C13" s="58" t="str">
        <f>IFERROR(INDEX('3.20.1'!$C$13:$C$501,MATCH($N13,'3.20.1'!$Q$13:$Q$501,0)),"")</f>
        <v/>
      </c>
      <c r="D13" s="59" t="str">
        <f>IFERROR(VLOOKUP($C13,'GASB 54'!$C:$G,5,FALSE),"")</f>
        <v/>
      </c>
      <c r="E13" s="58" t="str">
        <f>IFERROR(INDEX('3.20.1'!$D$13:$D$501,MATCH($N13,'3.20.1'!$Q$13:$Q$501,0)),"")</f>
        <v/>
      </c>
      <c r="F13" s="58" t="str">
        <f>IFERROR(INDEX('3.20.1'!$G$13:$G$501,MATCH($N13,'3.20.1'!$Q$13:$Q$501,0)),"")</f>
        <v/>
      </c>
      <c r="G13" s="50"/>
      <c r="H13" s="50"/>
      <c r="I13" s="50"/>
      <c r="J13" s="50"/>
      <c r="K13" s="50"/>
      <c r="M13" s="62" t="str">
        <f t="shared" si="1"/>
        <v/>
      </c>
      <c r="N13" s="49">
        <v>8</v>
      </c>
    </row>
    <row r="14" spans="1:14" ht="13.9" x14ac:dyDescent="0.25">
      <c r="A14" s="58" t="str">
        <f t="shared" si="0"/>
        <v/>
      </c>
      <c r="B14" s="58" t="str">
        <f>IFERROR(INDEX('3.20.1'!$B$13:$B$501,MATCH($N14,'3.20.1'!$Q$13:$Q$501,0)),"")</f>
        <v/>
      </c>
      <c r="C14" s="58" t="str">
        <f>IFERROR(INDEX('3.20.1'!$C$13:$C$501,MATCH($N14,'3.20.1'!$Q$13:$Q$501,0)),"")</f>
        <v/>
      </c>
      <c r="D14" s="59" t="str">
        <f>IFERROR(VLOOKUP($C14,'GASB 54'!$C:$G,5,FALSE),"")</f>
        <v/>
      </c>
      <c r="E14" s="58" t="str">
        <f>IFERROR(INDEX('3.20.1'!$D$13:$D$501,MATCH($N14,'3.20.1'!$Q$13:$Q$501,0)),"")</f>
        <v/>
      </c>
      <c r="F14" s="58" t="str">
        <f>IFERROR(INDEX('3.20.1'!$G$13:$G$501,MATCH($N14,'3.20.1'!$Q$13:$Q$501,0)),"")</f>
        <v/>
      </c>
      <c r="G14" s="50"/>
      <c r="H14" s="50"/>
      <c r="I14" s="50"/>
      <c r="J14" s="50"/>
      <c r="K14" s="50"/>
      <c r="M14" s="62" t="str">
        <f t="shared" si="1"/>
        <v/>
      </c>
      <c r="N14" s="49">
        <v>9</v>
      </c>
    </row>
    <row r="15" spans="1:14" ht="13.9" x14ac:dyDescent="0.25">
      <c r="A15" s="58" t="str">
        <f t="shared" si="0"/>
        <v/>
      </c>
      <c r="B15" s="58" t="str">
        <f>IFERROR(INDEX('3.20.1'!$B$13:$B$501,MATCH($N15,'3.20.1'!$Q$13:$Q$501,0)),"")</f>
        <v/>
      </c>
      <c r="C15" s="58" t="str">
        <f>IFERROR(INDEX('3.20.1'!$C$13:$C$501,MATCH($N15,'3.20.1'!$Q$13:$Q$501,0)),"")</f>
        <v/>
      </c>
      <c r="D15" s="59" t="str">
        <f>IFERROR(VLOOKUP($C15,'GASB 54'!$C:$G,5,FALSE),"")</f>
        <v/>
      </c>
      <c r="E15" s="58" t="str">
        <f>IFERROR(INDEX('3.20.1'!$D$13:$D$501,MATCH($N15,'3.20.1'!$Q$13:$Q$501,0)),"")</f>
        <v/>
      </c>
      <c r="F15" s="58" t="str">
        <f>IFERROR(INDEX('3.20.1'!$G$13:$G$501,MATCH($N15,'3.20.1'!$Q$13:$Q$501,0)),"")</f>
        <v/>
      </c>
      <c r="G15" s="50"/>
      <c r="H15" s="50"/>
      <c r="I15" s="50"/>
      <c r="J15" s="50"/>
      <c r="K15" s="50"/>
      <c r="M15" s="62" t="str">
        <f t="shared" si="1"/>
        <v/>
      </c>
      <c r="N15" s="49">
        <v>10</v>
      </c>
    </row>
    <row r="16" spans="1:14" ht="13.9" x14ac:dyDescent="0.25">
      <c r="A16" s="58" t="str">
        <f t="shared" si="0"/>
        <v/>
      </c>
      <c r="B16" s="58" t="str">
        <f>IFERROR(INDEX('3.20.1'!$B$13:$B$501,MATCH($N16,'3.20.1'!$Q$13:$Q$501,0)),"")</f>
        <v/>
      </c>
      <c r="C16" s="58" t="str">
        <f>IFERROR(INDEX('3.20.1'!$C$13:$C$501,MATCH($N16,'3.20.1'!$Q$13:$Q$501,0)),"")</f>
        <v/>
      </c>
      <c r="D16" s="59" t="str">
        <f>IFERROR(VLOOKUP($C16,'GASB 54'!$C:$G,5,FALSE),"")</f>
        <v/>
      </c>
      <c r="E16" s="58" t="str">
        <f>IFERROR(INDEX('3.20.1'!$D$13:$D$501,MATCH($N16,'3.20.1'!$Q$13:$Q$501,0)),"")</f>
        <v/>
      </c>
      <c r="F16" s="58" t="str">
        <f>IFERROR(INDEX('3.20.1'!$G$13:$G$501,MATCH($N16,'3.20.1'!$Q$13:$Q$501,0)),"")</f>
        <v/>
      </c>
      <c r="G16" s="50"/>
      <c r="H16" s="50"/>
      <c r="I16" s="50"/>
      <c r="J16" s="50"/>
      <c r="K16" s="50"/>
      <c r="M16" s="62" t="str">
        <f t="shared" si="1"/>
        <v/>
      </c>
      <c r="N16" s="49">
        <v>11</v>
      </c>
    </row>
    <row r="17" spans="1:14" ht="13.9" x14ac:dyDescent="0.25">
      <c r="A17" s="58" t="str">
        <f t="shared" si="0"/>
        <v/>
      </c>
      <c r="B17" s="58" t="str">
        <f>IFERROR(INDEX('3.20.1'!$B$13:$B$501,MATCH($N17,'3.20.1'!$Q$13:$Q$501,0)),"")</f>
        <v/>
      </c>
      <c r="C17" s="58" t="str">
        <f>IFERROR(INDEX('3.20.1'!$C$13:$C$501,MATCH($N17,'3.20.1'!$Q$13:$Q$501,0)),"")</f>
        <v/>
      </c>
      <c r="D17" s="59" t="str">
        <f>IFERROR(VLOOKUP($C17,'GASB 54'!$C:$G,5,FALSE),"")</f>
        <v/>
      </c>
      <c r="E17" s="58" t="str">
        <f>IFERROR(INDEX('3.20.1'!$D$13:$D$501,MATCH($N17,'3.20.1'!$Q$13:$Q$501,0)),"")</f>
        <v/>
      </c>
      <c r="F17" s="58" t="str">
        <f>IFERROR(INDEX('3.20.1'!$G$13:$G$501,MATCH($N17,'3.20.1'!$Q$13:$Q$501,0)),"")</f>
        <v/>
      </c>
      <c r="G17" s="50"/>
      <c r="H17" s="50"/>
      <c r="I17" s="50"/>
      <c r="J17" s="50"/>
      <c r="K17" s="50"/>
      <c r="M17" s="62" t="str">
        <f t="shared" si="1"/>
        <v/>
      </c>
      <c r="N17" s="49">
        <v>12</v>
      </c>
    </row>
    <row r="18" spans="1:14" ht="13.9" x14ac:dyDescent="0.25">
      <c r="A18" s="58" t="str">
        <f t="shared" si="0"/>
        <v/>
      </c>
      <c r="B18" s="58" t="str">
        <f>IFERROR(INDEX('3.20.1'!$B$13:$B$501,MATCH($N18,'3.20.1'!$Q$13:$Q$501,0)),"")</f>
        <v/>
      </c>
      <c r="C18" s="58" t="str">
        <f>IFERROR(INDEX('3.20.1'!$C$13:$C$501,MATCH($N18,'3.20.1'!$Q$13:$Q$501,0)),"")</f>
        <v/>
      </c>
      <c r="D18" s="59" t="str">
        <f>IFERROR(VLOOKUP($C18,'GASB 54'!$C:$G,5,FALSE),"")</f>
        <v/>
      </c>
      <c r="E18" s="58" t="str">
        <f>IFERROR(INDEX('3.20.1'!$D$13:$D$501,MATCH($N18,'3.20.1'!$Q$13:$Q$501,0)),"")</f>
        <v/>
      </c>
      <c r="F18" s="58" t="str">
        <f>IFERROR(INDEX('3.20.1'!$G$13:$G$501,MATCH($N18,'3.20.1'!$Q$13:$Q$501,0)),"")</f>
        <v/>
      </c>
      <c r="G18" s="50"/>
      <c r="H18" s="50"/>
      <c r="I18" s="50"/>
      <c r="J18" s="50"/>
      <c r="K18" s="50"/>
      <c r="M18" s="62" t="str">
        <f t="shared" si="1"/>
        <v/>
      </c>
      <c r="N18" s="49">
        <v>13</v>
      </c>
    </row>
    <row r="19" spans="1:14" ht="13.9" x14ac:dyDescent="0.25">
      <c r="A19" s="58" t="str">
        <f t="shared" si="0"/>
        <v/>
      </c>
      <c r="B19" s="58" t="str">
        <f>IFERROR(INDEX('3.20.1'!$B$13:$B$501,MATCH($N19,'3.20.1'!$Q$13:$Q$501,0)),"")</f>
        <v/>
      </c>
      <c r="C19" s="58" t="str">
        <f>IFERROR(INDEX('3.20.1'!$C$13:$C$501,MATCH($N19,'3.20.1'!$Q$13:$Q$501,0)),"")</f>
        <v/>
      </c>
      <c r="D19" s="59" t="str">
        <f>IFERROR(VLOOKUP($C19,'GASB 54'!$C:$G,5,FALSE),"")</f>
        <v/>
      </c>
      <c r="E19" s="58" t="str">
        <f>IFERROR(INDEX('3.20.1'!$D$13:$D$501,MATCH($N19,'3.20.1'!$Q$13:$Q$501,0)),"")</f>
        <v/>
      </c>
      <c r="F19" s="58" t="str">
        <f>IFERROR(INDEX('3.20.1'!$G$13:$G$501,MATCH($N19,'3.20.1'!$Q$13:$Q$501,0)),"")</f>
        <v/>
      </c>
      <c r="G19" s="50"/>
      <c r="H19" s="50"/>
      <c r="I19" s="50"/>
      <c r="J19" s="50"/>
      <c r="K19" s="50"/>
      <c r="M19" s="62" t="str">
        <f t="shared" si="1"/>
        <v/>
      </c>
      <c r="N19" s="49">
        <v>14</v>
      </c>
    </row>
    <row r="20" spans="1:14" ht="13.9" x14ac:dyDescent="0.25">
      <c r="A20" s="58" t="str">
        <f t="shared" si="0"/>
        <v/>
      </c>
      <c r="B20" s="58" t="str">
        <f>IFERROR(INDEX('3.20.1'!$B$13:$B$501,MATCH($N20,'3.20.1'!$Q$13:$Q$501,0)),"")</f>
        <v/>
      </c>
      <c r="C20" s="58" t="str">
        <f>IFERROR(INDEX('3.20.1'!$C$13:$C$501,MATCH($N20,'3.20.1'!$Q$13:$Q$501,0)),"")</f>
        <v/>
      </c>
      <c r="D20" s="59" t="str">
        <f>IFERROR(VLOOKUP($C20,'GASB 54'!$C:$G,5,FALSE),"")</f>
        <v/>
      </c>
      <c r="E20" s="58" t="str">
        <f>IFERROR(INDEX('3.20.1'!$D$13:$D$501,MATCH($N20,'3.20.1'!$Q$13:$Q$501,0)),"")</f>
        <v/>
      </c>
      <c r="F20" s="58" t="str">
        <f>IFERROR(INDEX('3.20.1'!$G$13:$G$501,MATCH($N20,'3.20.1'!$Q$13:$Q$501,0)),"")</f>
        <v/>
      </c>
      <c r="G20" s="50"/>
      <c r="H20" s="50"/>
      <c r="I20" s="50"/>
      <c r="J20" s="50"/>
      <c r="K20" s="50"/>
      <c r="M20" s="62" t="str">
        <f t="shared" si="1"/>
        <v/>
      </c>
      <c r="N20" s="49">
        <v>15</v>
      </c>
    </row>
    <row r="21" spans="1:14" ht="13.9" x14ac:dyDescent="0.25">
      <c r="A21" s="58" t="str">
        <f t="shared" si="0"/>
        <v/>
      </c>
      <c r="B21" s="58" t="str">
        <f>IFERROR(INDEX('3.20.1'!$B$13:$B$501,MATCH($N21,'3.20.1'!$Q$13:$Q$501,0)),"")</f>
        <v/>
      </c>
      <c r="C21" s="58" t="str">
        <f>IFERROR(INDEX('3.20.1'!$C$13:$C$501,MATCH($N21,'3.20.1'!$Q$13:$Q$501,0)),"")</f>
        <v/>
      </c>
      <c r="D21" s="59" t="str">
        <f>IFERROR(VLOOKUP($C21,'GASB 54'!$C:$G,5,FALSE),"")</f>
        <v/>
      </c>
      <c r="E21" s="58" t="str">
        <f>IFERROR(INDEX('3.20.1'!$D$13:$D$501,MATCH($N21,'3.20.1'!$Q$13:$Q$501,0)),"")</f>
        <v/>
      </c>
      <c r="F21" s="58" t="str">
        <f>IFERROR(INDEX('3.20.1'!$G$13:$G$501,MATCH($N21,'3.20.1'!$Q$13:$Q$501,0)),"")</f>
        <v/>
      </c>
      <c r="G21" s="50"/>
      <c r="H21" s="50"/>
      <c r="I21" s="50"/>
      <c r="J21" s="50"/>
      <c r="K21" s="50"/>
      <c r="M21" s="62" t="str">
        <f t="shared" si="1"/>
        <v/>
      </c>
      <c r="N21" s="49">
        <v>16</v>
      </c>
    </row>
    <row r="22" spans="1:14" ht="13.9" x14ac:dyDescent="0.25">
      <c r="A22" s="58" t="str">
        <f t="shared" si="0"/>
        <v/>
      </c>
      <c r="B22" s="58" t="str">
        <f>IFERROR(INDEX('3.20.1'!$B$13:$B$501,MATCH($N22,'3.20.1'!$Q$13:$Q$501,0)),"")</f>
        <v/>
      </c>
      <c r="C22" s="58" t="str">
        <f>IFERROR(INDEX('3.20.1'!$C$13:$C$501,MATCH($N22,'3.20.1'!$Q$13:$Q$501,0)),"")</f>
        <v/>
      </c>
      <c r="D22" s="59" t="str">
        <f>IFERROR(VLOOKUP($C22,'GASB 54'!$C:$G,5,FALSE),"")</f>
        <v/>
      </c>
      <c r="E22" s="58" t="str">
        <f>IFERROR(INDEX('3.20.1'!$D$13:$D$501,MATCH($N22,'3.20.1'!$Q$13:$Q$501,0)),"")</f>
        <v/>
      </c>
      <c r="F22" s="58" t="str">
        <f>IFERROR(INDEX('3.20.1'!$G$13:$G$501,MATCH($N22,'3.20.1'!$Q$13:$Q$501,0)),"")</f>
        <v/>
      </c>
      <c r="G22" s="50"/>
      <c r="H22" s="50"/>
      <c r="I22" s="50"/>
      <c r="J22" s="50"/>
      <c r="K22" s="50"/>
      <c r="M22" s="62" t="str">
        <f t="shared" si="1"/>
        <v/>
      </c>
      <c r="N22" s="49">
        <v>17</v>
      </c>
    </row>
    <row r="23" spans="1:14" ht="13.9" x14ac:dyDescent="0.25">
      <c r="A23" s="58" t="str">
        <f t="shared" si="0"/>
        <v/>
      </c>
      <c r="B23" s="58" t="str">
        <f>IFERROR(INDEX('3.20.1'!$B$13:$B$501,MATCH($N23,'3.20.1'!$Q$13:$Q$501,0)),"")</f>
        <v/>
      </c>
      <c r="C23" s="58" t="str">
        <f>IFERROR(INDEX('3.20.1'!$C$13:$C$501,MATCH($N23,'3.20.1'!$Q$13:$Q$501,0)),"")</f>
        <v/>
      </c>
      <c r="D23" s="59" t="str">
        <f>IFERROR(VLOOKUP($C23,'GASB 54'!$C:$G,5,FALSE),"")</f>
        <v/>
      </c>
      <c r="E23" s="58" t="str">
        <f>IFERROR(INDEX('3.20.1'!$D$13:$D$501,MATCH($N23,'3.20.1'!$Q$13:$Q$501,0)),"")</f>
        <v/>
      </c>
      <c r="F23" s="58" t="str">
        <f>IFERROR(INDEX('3.20.1'!$G$13:$G$501,MATCH($N23,'3.20.1'!$Q$13:$Q$501,0)),"")</f>
        <v/>
      </c>
      <c r="G23" s="50"/>
      <c r="H23" s="50"/>
      <c r="I23" s="50"/>
      <c r="J23" s="50"/>
      <c r="K23" s="50"/>
      <c r="M23" s="62" t="str">
        <f t="shared" si="1"/>
        <v/>
      </c>
      <c r="N23" s="49">
        <v>18</v>
      </c>
    </row>
    <row r="24" spans="1:14" ht="13.9" x14ac:dyDescent="0.25">
      <c r="A24" s="58" t="str">
        <f t="shared" si="0"/>
        <v/>
      </c>
      <c r="B24" s="58" t="str">
        <f>IFERROR(INDEX('3.20.1'!$B$13:$B$501,MATCH($N24,'3.20.1'!$Q$13:$Q$501,0)),"")</f>
        <v/>
      </c>
      <c r="C24" s="58" t="str">
        <f>IFERROR(INDEX('3.20.1'!$C$13:$C$501,MATCH($N24,'3.20.1'!$Q$13:$Q$501,0)),"")</f>
        <v/>
      </c>
      <c r="D24" s="59" t="str">
        <f>IFERROR(VLOOKUP($C24,'GASB 54'!$C:$G,5,FALSE),"")</f>
        <v/>
      </c>
      <c r="E24" s="58" t="str">
        <f>IFERROR(INDEX('3.20.1'!$D$13:$D$501,MATCH($N24,'3.20.1'!$Q$13:$Q$501,0)),"")</f>
        <v/>
      </c>
      <c r="F24" s="58" t="str">
        <f>IFERROR(INDEX('3.20.1'!$G$13:$G$501,MATCH($N24,'3.20.1'!$Q$13:$Q$501,0)),"")</f>
        <v/>
      </c>
      <c r="G24" s="50"/>
      <c r="H24" s="50"/>
      <c r="I24" s="50"/>
      <c r="J24" s="50"/>
      <c r="K24" s="50"/>
      <c r="M24" s="62" t="str">
        <f t="shared" si="1"/>
        <v/>
      </c>
      <c r="N24" s="49">
        <v>19</v>
      </c>
    </row>
    <row r="25" spans="1:14" ht="13.9" x14ac:dyDescent="0.25">
      <c r="A25" s="58" t="str">
        <f t="shared" si="0"/>
        <v/>
      </c>
      <c r="B25" s="58" t="str">
        <f>IFERROR(INDEX('3.20.1'!$B$13:$B$501,MATCH($N25,'3.20.1'!$Q$13:$Q$501,0)),"")</f>
        <v/>
      </c>
      <c r="C25" s="58" t="str">
        <f>IFERROR(INDEX('3.20.1'!$C$13:$C$501,MATCH($N25,'3.20.1'!$Q$13:$Q$501,0)),"")</f>
        <v/>
      </c>
      <c r="D25" s="59" t="str">
        <f>IFERROR(VLOOKUP($C25,'GASB 54'!$C:$G,5,FALSE),"")</f>
        <v/>
      </c>
      <c r="E25" s="58" t="str">
        <f>IFERROR(INDEX('3.20.1'!$D$13:$D$501,MATCH($N25,'3.20.1'!$Q$13:$Q$501,0)),"")</f>
        <v/>
      </c>
      <c r="F25" s="58" t="str">
        <f>IFERROR(INDEX('3.20.1'!$G$13:$G$501,MATCH($N25,'3.20.1'!$Q$13:$Q$501,0)),"")</f>
        <v/>
      </c>
      <c r="G25" s="50"/>
      <c r="H25" s="50"/>
      <c r="I25" s="50"/>
      <c r="J25" s="50"/>
      <c r="K25" s="50"/>
      <c r="M25" s="62" t="str">
        <f t="shared" si="1"/>
        <v/>
      </c>
      <c r="N25" s="49">
        <v>20</v>
      </c>
    </row>
    <row r="26" spans="1:14" ht="13.9" x14ac:dyDescent="0.25">
      <c r="A26" s="58" t="str">
        <f t="shared" si="0"/>
        <v/>
      </c>
      <c r="B26" s="58" t="str">
        <f>IFERROR(INDEX('3.20.1'!$B$13:$B$501,MATCH($N26,'3.20.1'!$Q$13:$Q$501,0)),"")</f>
        <v/>
      </c>
      <c r="C26" s="58" t="str">
        <f>IFERROR(INDEX('3.20.1'!$C$13:$C$501,MATCH($N26,'3.20.1'!$Q$13:$Q$501,0)),"")</f>
        <v/>
      </c>
      <c r="D26" s="59" t="str">
        <f>IFERROR(VLOOKUP($C26,'GASB 54'!$C:$G,5,FALSE),"")</f>
        <v/>
      </c>
      <c r="E26" s="58" t="str">
        <f>IFERROR(INDEX('3.20.1'!$D$13:$D$501,MATCH($N26,'3.20.1'!$Q$13:$Q$501,0)),"")</f>
        <v/>
      </c>
      <c r="F26" s="58" t="str">
        <f>IFERROR(INDEX('3.20.1'!$G$13:$G$501,MATCH($N26,'3.20.1'!$Q$13:$Q$501,0)),"")</f>
        <v/>
      </c>
      <c r="G26" s="50"/>
      <c r="H26" s="50"/>
      <c r="I26" s="50"/>
      <c r="J26" s="50"/>
      <c r="K26" s="50"/>
      <c r="M26" s="62" t="str">
        <f t="shared" si="1"/>
        <v/>
      </c>
      <c r="N26" s="49">
        <v>21</v>
      </c>
    </row>
    <row r="27" spans="1:14" ht="13.9" x14ac:dyDescent="0.25">
      <c r="A27" s="58" t="str">
        <f t="shared" si="0"/>
        <v/>
      </c>
      <c r="B27" s="58" t="str">
        <f>IFERROR(INDEX('3.20.1'!$B$13:$B$501,MATCH($N27,'3.20.1'!$Q$13:$Q$501,0)),"")</f>
        <v/>
      </c>
      <c r="C27" s="58" t="str">
        <f>IFERROR(INDEX('3.20.1'!$C$13:$C$501,MATCH($N27,'3.20.1'!$Q$13:$Q$501,0)),"")</f>
        <v/>
      </c>
      <c r="D27" s="59" t="str">
        <f>IFERROR(VLOOKUP($C27,'GASB 54'!$C:$G,5,FALSE),"")</f>
        <v/>
      </c>
      <c r="E27" s="58" t="str">
        <f>IFERROR(INDEX('3.20.1'!$D$13:$D$501,MATCH($N27,'3.20.1'!$Q$13:$Q$501,0)),"")</f>
        <v/>
      </c>
      <c r="F27" s="58" t="str">
        <f>IFERROR(INDEX('3.20.1'!$G$13:$G$501,MATCH($N27,'3.20.1'!$Q$13:$Q$501,0)),"")</f>
        <v/>
      </c>
      <c r="G27" s="50"/>
      <c r="H27" s="50"/>
      <c r="I27" s="50"/>
      <c r="J27" s="50"/>
      <c r="K27" s="50"/>
      <c r="M27" s="62" t="str">
        <f t="shared" si="1"/>
        <v/>
      </c>
      <c r="N27" s="49">
        <v>22</v>
      </c>
    </row>
    <row r="28" spans="1:14" ht="13.9" x14ac:dyDescent="0.25">
      <c r="A28" s="58" t="str">
        <f t="shared" si="0"/>
        <v/>
      </c>
      <c r="B28" s="58" t="str">
        <f>IFERROR(INDEX('3.20.1'!$B$13:$B$501,MATCH($N28,'3.20.1'!$Q$13:$Q$501,0)),"")</f>
        <v/>
      </c>
      <c r="C28" s="58" t="str">
        <f>IFERROR(INDEX('3.20.1'!$C$13:$C$501,MATCH($N28,'3.20.1'!$Q$13:$Q$501,0)),"")</f>
        <v/>
      </c>
      <c r="D28" s="59" t="str">
        <f>IFERROR(VLOOKUP($C28,'GASB 54'!$C:$G,5,FALSE),"")</f>
        <v/>
      </c>
      <c r="E28" s="58" t="str">
        <f>IFERROR(INDEX('3.20.1'!$D$13:$D$501,MATCH($N28,'3.20.1'!$Q$13:$Q$501,0)),"")</f>
        <v/>
      </c>
      <c r="F28" s="58" t="str">
        <f>IFERROR(INDEX('3.20.1'!$G$13:$G$501,MATCH($N28,'3.20.1'!$Q$13:$Q$501,0)),"")</f>
        <v/>
      </c>
      <c r="G28" s="50"/>
      <c r="H28" s="50"/>
      <c r="I28" s="50"/>
      <c r="J28" s="50"/>
      <c r="K28" s="50"/>
      <c r="M28" s="62" t="str">
        <f t="shared" si="1"/>
        <v/>
      </c>
      <c r="N28" s="49">
        <v>23</v>
      </c>
    </row>
    <row r="29" spans="1:14" ht="13.9" x14ac:dyDescent="0.25">
      <c r="A29" s="58" t="str">
        <f t="shared" si="0"/>
        <v/>
      </c>
      <c r="B29" s="58" t="str">
        <f>IFERROR(INDEX('3.20.1'!$B$13:$B$501,MATCH($N29,'3.20.1'!$Q$13:$Q$501,0)),"")</f>
        <v/>
      </c>
      <c r="C29" s="58" t="str">
        <f>IFERROR(INDEX('3.20.1'!$C$13:$C$501,MATCH($N29,'3.20.1'!$Q$13:$Q$501,0)),"")</f>
        <v/>
      </c>
      <c r="D29" s="59" t="str">
        <f>IFERROR(VLOOKUP($C29,'GASB 54'!$C:$G,5,FALSE),"")</f>
        <v/>
      </c>
      <c r="E29" s="58" t="str">
        <f>IFERROR(INDEX('3.20.1'!$D$13:$D$501,MATCH($N29,'3.20.1'!$Q$13:$Q$501,0)),"")</f>
        <v/>
      </c>
      <c r="F29" s="58" t="str">
        <f>IFERROR(INDEX('3.20.1'!$G$13:$G$501,MATCH($N29,'3.20.1'!$Q$13:$Q$501,0)),"")</f>
        <v/>
      </c>
      <c r="G29" s="50"/>
      <c r="H29" s="50"/>
      <c r="I29" s="50"/>
      <c r="J29" s="50"/>
      <c r="K29" s="50"/>
      <c r="M29" s="62" t="str">
        <f t="shared" si="1"/>
        <v/>
      </c>
      <c r="N29" s="49">
        <v>24</v>
      </c>
    </row>
    <row r="30" spans="1:14" ht="13.9" x14ac:dyDescent="0.25">
      <c r="A30" s="58" t="str">
        <f t="shared" si="0"/>
        <v/>
      </c>
      <c r="B30" s="58" t="str">
        <f>IFERROR(INDEX('3.20.1'!$B$13:$B$501,MATCH($N30,'3.20.1'!$Q$13:$Q$501,0)),"")</f>
        <v/>
      </c>
      <c r="C30" s="58" t="str">
        <f>IFERROR(INDEX('3.20.1'!$C$13:$C$501,MATCH($N30,'3.20.1'!$Q$13:$Q$501,0)),"")</f>
        <v/>
      </c>
      <c r="D30" s="59" t="str">
        <f>IFERROR(VLOOKUP($C30,'GASB 54'!$C:$G,5,FALSE),"")</f>
        <v/>
      </c>
      <c r="E30" s="58" t="str">
        <f>IFERROR(INDEX('3.20.1'!$D$13:$D$501,MATCH($N30,'3.20.1'!$Q$13:$Q$501,0)),"")</f>
        <v/>
      </c>
      <c r="F30" s="58" t="str">
        <f>IFERROR(INDEX('3.20.1'!$G$13:$G$501,MATCH($N30,'3.20.1'!$Q$13:$Q$501,0)),"")</f>
        <v/>
      </c>
      <c r="G30" s="50"/>
      <c r="H30" s="50"/>
      <c r="I30" s="50"/>
      <c r="J30" s="50"/>
      <c r="K30" s="50"/>
      <c r="M30" s="62" t="str">
        <f t="shared" si="1"/>
        <v/>
      </c>
      <c r="N30" s="49">
        <v>25</v>
      </c>
    </row>
    <row r="31" spans="1:14" ht="13.9" x14ac:dyDescent="0.25">
      <c r="A31" s="58" t="str">
        <f t="shared" si="0"/>
        <v/>
      </c>
      <c r="B31" s="58" t="str">
        <f>IFERROR(INDEX('3.20.1'!$B$13:$B$501,MATCH($N31,'3.20.1'!$Q$13:$Q$501,0)),"")</f>
        <v/>
      </c>
      <c r="C31" s="58" t="str">
        <f>IFERROR(INDEX('3.20.1'!$C$13:$C$501,MATCH($N31,'3.20.1'!$Q$13:$Q$501,0)),"")</f>
        <v/>
      </c>
      <c r="D31" s="59" t="str">
        <f>IFERROR(VLOOKUP($C31,'GASB 54'!$C:$G,5,FALSE),"")</f>
        <v/>
      </c>
      <c r="E31" s="58" t="str">
        <f>IFERROR(INDEX('3.20.1'!$D$13:$D$501,MATCH($N31,'3.20.1'!$Q$13:$Q$501,0)),"")</f>
        <v/>
      </c>
      <c r="F31" s="58" t="str">
        <f>IFERROR(INDEX('3.20.1'!$G$13:$G$501,MATCH($N31,'3.20.1'!$Q$13:$Q$501,0)),"")</f>
        <v/>
      </c>
      <c r="G31" s="50"/>
      <c r="H31" s="50"/>
      <c r="I31" s="50"/>
      <c r="J31" s="50"/>
      <c r="K31" s="50"/>
      <c r="M31" s="62" t="str">
        <f t="shared" si="1"/>
        <v/>
      </c>
      <c r="N31" s="49">
        <v>26</v>
      </c>
    </row>
    <row r="32" spans="1:14" ht="13.9" x14ac:dyDescent="0.25">
      <c r="A32" s="58" t="str">
        <f t="shared" si="0"/>
        <v/>
      </c>
      <c r="B32" s="58" t="str">
        <f>IFERROR(INDEX('3.20.1'!$B$13:$B$501,MATCH($N32,'3.20.1'!$Q$13:$Q$501,0)),"")</f>
        <v/>
      </c>
      <c r="C32" s="58" t="str">
        <f>IFERROR(INDEX('3.20.1'!$C$13:$C$501,MATCH($N32,'3.20.1'!$Q$13:$Q$501,0)),"")</f>
        <v/>
      </c>
      <c r="D32" s="59" t="str">
        <f>IFERROR(VLOOKUP($C32,'GASB 54'!$C:$G,5,FALSE),"")</f>
        <v/>
      </c>
      <c r="E32" s="58" t="str">
        <f>IFERROR(INDEX('3.20.1'!$D$13:$D$501,MATCH($N32,'3.20.1'!$Q$13:$Q$501,0)),"")</f>
        <v/>
      </c>
      <c r="F32" s="58" t="str">
        <f>IFERROR(INDEX('3.20.1'!$G$13:$G$501,MATCH($N32,'3.20.1'!$Q$13:$Q$501,0)),"")</f>
        <v/>
      </c>
      <c r="G32" s="50"/>
      <c r="H32" s="50"/>
      <c r="I32" s="50"/>
      <c r="J32" s="50"/>
      <c r="K32" s="50"/>
      <c r="M32" s="62" t="str">
        <f t="shared" si="1"/>
        <v/>
      </c>
      <c r="N32" s="49">
        <v>27</v>
      </c>
    </row>
    <row r="33" spans="1:14" ht="13.9" x14ac:dyDescent="0.25">
      <c r="A33" s="58" t="str">
        <f t="shared" si="0"/>
        <v/>
      </c>
      <c r="B33" s="58" t="str">
        <f>IFERROR(INDEX('3.20.1'!$B$13:$B$501,MATCH($N33,'3.20.1'!$Q$13:$Q$501,0)),"")</f>
        <v/>
      </c>
      <c r="C33" s="58" t="str">
        <f>IFERROR(INDEX('3.20.1'!$C$13:$C$501,MATCH($N33,'3.20.1'!$Q$13:$Q$501,0)),"")</f>
        <v/>
      </c>
      <c r="D33" s="59" t="str">
        <f>IFERROR(VLOOKUP($C33,'GASB 54'!$C:$G,5,FALSE),"")</f>
        <v/>
      </c>
      <c r="E33" s="58" t="str">
        <f>IFERROR(INDEX('3.20.1'!$D$13:$D$501,MATCH($N33,'3.20.1'!$Q$13:$Q$501,0)),"")</f>
        <v/>
      </c>
      <c r="F33" s="58" t="str">
        <f>IFERROR(INDEX('3.20.1'!$G$13:$G$501,MATCH($N33,'3.20.1'!$Q$13:$Q$501,0)),"")</f>
        <v/>
      </c>
      <c r="G33" s="50"/>
      <c r="H33" s="50"/>
      <c r="I33" s="50"/>
      <c r="J33" s="50"/>
      <c r="K33" s="50"/>
      <c r="M33" s="62" t="str">
        <f t="shared" si="1"/>
        <v/>
      </c>
      <c r="N33" s="49">
        <v>28</v>
      </c>
    </row>
    <row r="34" spans="1:14" ht="13.9" x14ac:dyDescent="0.25">
      <c r="A34" s="58" t="str">
        <f t="shared" si="0"/>
        <v/>
      </c>
      <c r="B34" s="58" t="str">
        <f>IFERROR(INDEX('3.20.1'!$B$13:$B$501,MATCH($N34,'3.20.1'!$Q$13:$Q$501,0)),"")</f>
        <v/>
      </c>
      <c r="C34" s="58" t="str">
        <f>IFERROR(INDEX('3.20.1'!$C$13:$C$501,MATCH($N34,'3.20.1'!$Q$13:$Q$501,0)),"")</f>
        <v/>
      </c>
      <c r="D34" s="59" t="str">
        <f>IFERROR(VLOOKUP($C34,'GASB 54'!$C:$G,5,FALSE),"")</f>
        <v/>
      </c>
      <c r="E34" s="58" t="str">
        <f>IFERROR(INDEX('3.20.1'!$D$13:$D$501,MATCH($N34,'3.20.1'!$Q$13:$Q$501,0)),"")</f>
        <v/>
      </c>
      <c r="F34" s="58" t="str">
        <f>IFERROR(INDEX('3.20.1'!$G$13:$G$501,MATCH($N34,'3.20.1'!$Q$13:$Q$501,0)),"")</f>
        <v/>
      </c>
      <c r="G34" s="50"/>
      <c r="H34" s="50"/>
      <c r="I34" s="50"/>
      <c r="J34" s="50"/>
      <c r="K34" s="50"/>
      <c r="M34" s="62" t="str">
        <f t="shared" si="1"/>
        <v/>
      </c>
      <c r="N34" s="49">
        <v>29</v>
      </c>
    </row>
    <row r="35" spans="1:14" ht="13.9" x14ac:dyDescent="0.25">
      <c r="A35" s="58" t="str">
        <f t="shared" si="0"/>
        <v/>
      </c>
      <c r="B35" s="58" t="str">
        <f>IFERROR(INDEX('3.20.1'!$B$13:$B$501,MATCH($N35,'3.20.1'!$Q$13:$Q$501,0)),"")</f>
        <v/>
      </c>
      <c r="C35" s="58" t="str">
        <f>IFERROR(INDEX('3.20.1'!$C$13:$C$501,MATCH($N35,'3.20.1'!$Q$13:$Q$501,0)),"")</f>
        <v/>
      </c>
      <c r="D35" s="59" t="str">
        <f>IFERROR(VLOOKUP($C35,'GASB 54'!$C:$G,5,FALSE),"")</f>
        <v/>
      </c>
      <c r="E35" s="58" t="str">
        <f>IFERROR(INDEX('3.20.1'!$D$13:$D$501,MATCH($N35,'3.20.1'!$Q$13:$Q$501,0)),"")</f>
        <v/>
      </c>
      <c r="F35" s="58" t="str">
        <f>IFERROR(INDEX('3.20.1'!$G$13:$G$501,MATCH($N35,'3.20.1'!$Q$13:$Q$501,0)),"")</f>
        <v/>
      </c>
      <c r="G35" s="50"/>
      <c r="H35" s="50"/>
      <c r="I35" s="50"/>
      <c r="J35" s="50"/>
      <c r="K35" s="50"/>
      <c r="M35" s="62" t="str">
        <f t="shared" si="1"/>
        <v/>
      </c>
      <c r="N35" s="49">
        <v>30</v>
      </c>
    </row>
    <row r="36" spans="1:14" ht="13.9" x14ac:dyDescent="0.25">
      <c r="A36" s="58" t="str">
        <f t="shared" si="0"/>
        <v/>
      </c>
      <c r="B36" s="58" t="str">
        <f>IFERROR(INDEX('3.20.1'!$B$13:$B$501,MATCH($N36,'3.20.1'!$Q$13:$Q$501,0)),"")</f>
        <v/>
      </c>
      <c r="C36" s="58" t="str">
        <f>IFERROR(INDEX('3.20.1'!$C$13:$C$501,MATCH($N36,'3.20.1'!$Q$13:$Q$501,0)),"")</f>
        <v/>
      </c>
      <c r="D36" s="59" t="str">
        <f>IFERROR(VLOOKUP($C36,'GASB 54'!$C:$G,5,FALSE),"")</f>
        <v/>
      </c>
      <c r="E36" s="58" t="str">
        <f>IFERROR(INDEX('3.20.1'!$D$13:$D$501,MATCH($N36,'3.20.1'!$Q$13:$Q$501,0)),"")</f>
        <v/>
      </c>
      <c r="F36" s="58" t="str">
        <f>IFERROR(INDEX('3.20.1'!$G$13:$G$501,MATCH($N36,'3.20.1'!$Q$13:$Q$501,0)),"")</f>
        <v/>
      </c>
      <c r="G36" s="50"/>
      <c r="H36" s="50"/>
      <c r="I36" s="50"/>
      <c r="J36" s="50"/>
      <c r="K36" s="50"/>
      <c r="M36" s="62" t="str">
        <f t="shared" si="1"/>
        <v/>
      </c>
      <c r="N36" s="49">
        <v>31</v>
      </c>
    </row>
    <row r="37" spans="1:14" ht="13.9" x14ac:dyDescent="0.25">
      <c r="A37" s="58" t="str">
        <f t="shared" si="0"/>
        <v/>
      </c>
      <c r="B37" s="58" t="str">
        <f>IFERROR(INDEX('3.20.1'!$B$13:$B$501,MATCH($N37,'3.20.1'!$Q$13:$Q$501,0)),"")</f>
        <v/>
      </c>
      <c r="C37" s="58" t="str">
        <f>IFERROR(INDEX('3.20.1'!$C$13:$C$501,MATCH($N37,'3.20.1'!$Q$13:$Q$501,0)),"")</f>
        <v/>
      </c>
      <c r="D37" s="59" t="str">
        <f>IFERROR(VLOOKUP($C37,'GASB 54'!$C:$G,5,FALSE),"")</f>
        <v/>
      </c>
      <c r="E37" s="58" t="str">
        <f>IFERROR(INDEX('3.20.1'!$D$13:$D$501,MATCH($N37,'3.20.1'!$Q$13:$Q$501,0)),"")</f>
        <v/>
      </c>
      <c r="F37" s="58" t="str">
        <f>IFERROR(INDEX('3.20.1'!$G$13:$G$501,MATCH($N37,'3.20.1'!$Q$13:$Q$501,0)),"")</f>
        <v/>
      </c>
      <c r="G37" s="50"/>
      <c r="H37" s="50"/>
      <c r="I37" s="50"/>
      <c r="J37" s="50"/>
      <c r="K37" s="50"/>
      <c r="M37" s="62" t="str">
        <f t="shared" si="1"/>
        <v/>
      </c>
      <c r="N37" s="49">
        <v>32</v>
      </c>
    </row>
    <row r="38" spans="1:14" ht="13.9" x14ac:dyDescent="0.25">
      <c r="A38" s="58" t="str">
        <f t="shared" si="0"/>
        <v/>
      </c>
      <c r="B38" s="58" t="str">
        <f>IFERROR(INDEX('3.20.1'!$B$13:$B$501,MATCH($N38,'3.20.1'!$Q$13:$Q$501,0)),"")</f>
        <v/>
      </c>
      <c r="C38" s="58" t="str">
        <f>IFERROR(INDEX('3.20.1'!$C$13:$C$501,MATCH($N38,'3.20.1'!$Q$13:$Q$501,0)),"")</f>
        <v/>
      </c>
      <c r="D38" s="59" t="str">
        <f>IFERROR(VLOOKUP($C38,'GASB 54'!$C:$G,5,FALSE),"")</f>
        <v/>
      </c>
      <c r="E38" s="58" t="str">
        <f>IFERROR(INDEX('3.20.1'!$D$13:$D$501,MATCH($N38,'3.20.1'!$Q$13:$Q$501,0)),"")</f>
        <v/>
      </c>
      <c r="F38" s="58" t="str">
        <f>IFERROR(INDEX('3.20.1'!$G$13:$G$501,MATCH($N38,'3.20.1'!$Q$13:$Q$501,0)),"")</f>
        <v/>
      </c>
      <c r="G38" s="50"/>
      <c r="H38" s="50"/>
      <c r="I38" s="50"/>
      <c r="J38" s="50"/>
      <c r="K38" s="50"/>
      <c r="M38" s="62" t="str">
        <f t="shared" si="1"/>
        <v/>
      </c>
      <c r="N38" s="49">
        <v>33</v>
      </c>
    </row>
    <row r="39" spans="1:14" ht="13.9" x14ac:dyDescent="0.25">
      <c r="A39" s="58" t="str">
        <f t="shared" si="0"/>
        <v/>
      </c>
      <c r="B39" s="58" t="str">
        <f>IFERROR(INDEX('3.20.1'!$B$13:$B$501,MATCH($N39,'3.20.1'!$Q$13:$Q$501,0)),"")</f>
        <v/>
      </c>
      <c r="C39" s="58" t="str">
        <f>IFERROR(INDEX('3.20.1'!$C$13:$C$501,MATCH($N39,'3.20.1'!$Q$13:$Q$501,0)),"")</f>
        <v/>
      </c>
      <c r="D39" s="59" t="str">
        <f>IFERROR(VLOOKUP($C39,'GASB 54'!$C:$G,5,FALSE),"")</f>
        <v/>
      </c>
      <c r="E39" s="58" t="str">
        <f>IFERROR(INDEX('3.20.1'!$D$13:$D$501,MATCH($N39,'3.20.1'!$Q$13:$Q$501,0)),"")</f>
        <v/>
      </c>
      <c r="F39" s="58" t="str">
        <f>IFERROR(INDEX('3.20.1'!$G$13:$G$501,MATCH($N39,'3.20.1'!$Q$13:$Q$501,0)),"")</f>
        <v/>
      </c>
      <c r="G39" s="50"/>
      <c r="H39" s="50"/>
      <c r="I39" s="50"/>
      <c r="J39" s="50"/>
      <c r="K39" s="50"/>
      <c r="M39" s="62" t="str">
        <f t="shared" si="1"/>
        <v/>
      </c>
      <c r="N39" s="49">
        <v>34</v>
      </c>
    </row>
    <row r="40" spans="1:14" ht="13.9" x14ac:dyDescent="0.25">
      <c r="A40" s="58" t="str">
        <f t="shared" si="0"/>
        <v/>
      </c>
      <c r="B40" s="58" t="str">
        <f>IFERROR(INDEX('3.20.1'!$B$13:$B$501,MATCH($N40,'3.20.1'!$Q$13:$Q$501,0)),"")</f>
        <v/>
      </c>
      <c r="C40" s="58" t="str">
        <f>IFERROR(INDEX('3.20.1'!$C$13:$C$501,MATCH($N40,'3.20.1'!$Q$13:$Q$501,0)),"")</f>
        <v/>
      </c>
      <c r="D40" s="59" t="str">
        <f>IFERROR(VLOOKUP($C40,'GASB 54'!$C:$G,5,FALSE),"")</f>
        <v/>
      </c>
      <c r="E40" s="58" t="str">
        <f>IFERROR(INDEX('3.20.1'!$D$13:$D$501,MATCH($N40,'3.20.1'!$Q$13:$Q$501,0)),"")</f>
        <v/>
      </c>
      <c r="F40" s="58" t="str">
        <f>IFERROR(INDEX('3.20.1'!$G$13:$G$501,MATCH($N40,'3.20.1'!$Q$13:$Q$501,0)),"")</f>
        <v/>
      </c>
      <c r="G40" s="50"/>
      <c r="H40" s="50"/>
      <c r="I40" s="50"/>
      <c r="J40" s="50"/>
      <c r="K40" s="50"/>
      <c r="M40" s="62" t="str">
        <f t="shared" si="1"/>
        <v/>
      </c>
      <c r="N40" s="49">
        <v>35</v>
      </c>
    </row>
    <row r="41" spans="1:14" ht="13.9" x14ac:dyDescent="0.25">
      <c r="A41" s="58" t="str">
        <f t="shared" si="0"/>
        <v/>
      </c>
      <c r="B41" s="58" t="str">
        <f>IFERROR(INDEX('3.20.1'!$B$13:$B$501,MATCH($N41,'3.20.1'!$Q$13:$Q$501,0)),"")</f>
        <v/>
      </c>
      <c r="C41" s="58" t="str">
        <f>IFERROR(INDEX('3.20.1'!$C$13:$C$501,MATCH($N41,'3.20.1'!$Q$13:$Q$501,0)),"")</f>
        <v/>
      </c>
      <c r="D41" s="59" t="str">
        <f>IFERROR(VLOOKUP($C41,'GASB 54'!$C:$G,5,FALSE),"")</f>
        <v/>
      </c>
      <c r="E41" s="58" t="str">
        <f>IFERROR(INDEX('3.20.1'!$D$13:$D$501,MATCH($N41,'3.20.1'!$Q$13:$Q$501,0)),"")</f>
        <v/>
      </c>
      <c r="F41" s="58" t="str">
        <f>IFERROR(INDEX('3.20.1'!$G$13:$G$501,MATCH($N41,'3.20.1'!$Q$13:$Q$501,0)),"")</f>
        <v/>
      </c>
      <c r="G41" s="50"/>
      <c r="H41" s="50"/>
      <c r="I41" s="50"/>
      <c r="J41" s="50"/>
      <c r="K41" s="50"/>
      <c r="M41" s="62" t="str">
        <f t="shared" si="1"/>
        <v/>
      </c>
      <c r="N41" s="49">
        <v>36</v>
      </c>
    </row>
    <row r="42" spans="1:14" ht="13.9" x14ac:dyDescent="0.25">
      <c r="A42" s="58" t="str">
        <f t="shared" si="0"/>
        <v/>
      </c>
      <c r="B42" s="58" t="str">
        <f>IFERROR(INDEX('3.20.1'!$B$13:$B$501,MATCH($N42,'3.20.1'!$Q$13:$Q$501,0)),"")</f>
        <v/>
      </c>
      <c r="C42" s="58" t="str">
        <f>IFERROR(INDEX('3.20.1'!$C$13:$C$501,MATCH($N42,'3.20.1'!$Q$13:$Q$501,0)),"")</f>
        <v/>
      </c>
      <c r="D42" s="59" t="str">
        <f>IFERROR(VLOOKUP($C42,'GASB 54'!$C:$G,5,FALSE),"")</f>
        <v/>
      </c>
      <c r="E42" s="58" t="str">
        <f>IFERROR(INDEX('3.20.1'!$D$13:$D$501,MATCH($N42,'3.20.1'!$Q$13:$Q$501,0)),"")</f>
        <v/>
      </c>
      <c r="F42" s="58" t="str">
        <f>IFERROR(INDEX('3.20.1'!$G$13:$G$501,MATCH($N42,'3.20.1'!$Q$13:$Q$501,0)),"")</f>
        <v/>
      </c>
      <c r="G42" s="50"/>
      <c r="H42" s="50"/>
      <c r="I42" s="50"/>
      <c r="J42" s="50"/>
      <c r="K42" s="50"/>
      <c r="M42" s="62" t="str">
        <f t="shared" si="1"/>
        <v/>
      </c>
      <c r="N42" s="49">
        <v>37</v>
      </c>
    </row>
    <row r="43" spans="1:14" ht="13.9" x14ac:dyDescent="0.25">
      <c r="A43" s="58" t="str">
        <f t="shared" si="0"/>
        <v/>
      </c>
      <c r="B43" s="58" t="str">
        <f>IFERROR(INDEX('3.20.1'!$B$13:$B$501,MATCH($N43,'3.20.1'!$Q$13:$Q$501,0)),"")</f>
        <v/>
      </c>
      <c r="C43" s="58" t="str">
        <f>IFERROR(INDEX('3.20.1'!$C$13:$C$501,MATCH($N43,'3.20.1'!$Q$13:$Q$501,0)),"")</f>
        <v/>
      </c>
      <c r="D43" s="59" t="str">
        <f>IFERROR(VLOOKUP($C43,'GASB 54'!$C:$G,5,FALSE),"")</f>
        <v/>
      </c>
      <c r="E43" s="58" t="str">
        <f>IFERROR(INDEX('3.20.1'!$D$13:$D$501,MATCH($N43,'3.20.1'!$Q$13:$Q$501,0)),"")</f>
        <v/>
      </c>
      <c r="F43" s="58" t="str">
        <f>IFERROR(INDEX('3.20.1'!$G$13:$G$501,MATCH($N43,'3.20.1'!$Q$13:$Q$501,0)),"")</f>
        <v/>
      </c>
      <c r="G43" s="50"/>
      <c r="H43" s="50"/>
      <c r="I43" s="50"/>
      <c r="J43" s="50"/>
      <c r="K43" s="50"/>
      <c r="M43" s="62" t="str">
        <f t="shared" si="1"/>
        <v/>
      </c>
      <c r="N43" s="49">
        <v>38</v>
      </c>
    </row>
    <row r="44" spans="1:14" ht="13.9" x14ac:dyDescent="0.25">
      <c r="A44" s="58" t="str">
        <f t="shared" si="0"/>
        <v/>
      </c>
      <c r="B44" s="58" t="str">
        <f>IFERROR(INDEX('3.20.1'!$B$13:$B$501,MATCH($N44,'3.20.1'!$Q$13:$Q$501,0)),"")</f>
        <v/>
      </c>
      <c r="C44" s="58" t="str">
        <f>IFERROR(INDEX('3.20.1'!$C$13:$C$501,MATCH($N44,'3.20.1'!$Q$13:$Q$501,0)),"")</f>
        <v/>
      </c>
      <c r="D44" s="59" t="str">
        <f>IFERROR(VLOOKUP($C44,'GASB 54'!$C:$G,5,FALSE),"")</f>
        <v/>
      </c>
      <c r="E44" s="58" t="str">
        <f>IFERROR(INDEX('3.20.1'!$D$13:$D$501,MATCH($N44,'3.20.1'!$Q$13:$Q$501,0)),"")</f>
        <v/>
      </c>
      <c r="F44" s="58" t="str">
        <f>IFERROR(INDEX('3.20.1'!$G$13:$G$501,MATCH($N44,'3.20.1'!$Q$13:$Q$501,0)),"")</f>
        <v/>
      </c>
      <c r="G44" s="50"/>
      <c r="H44" s="50"/>
      <c r="I44" s="50"/>
      <c r="J44" s="50"/>
      <c r="K44" s="50"/>
      <c r="M44" s="62" t="str">
        <f t="shared" si="1"/>
        <v/>
      </c>
      <c r="N44" s="49">
        <v>39</v>
      </c>
    </row>
    <row r="45" spans="1:14" ht="13.9" x14ac:dyDescent="0.25">
      <c r="A45" s="58" t="str">
        <f t="shared" si="0"/>
        <v/>
      </c>
      <c r="B45" s="58" t="str">
        <f>IFERROR(INDEX('3.20.1'!$B$13:$B$501,MATCH($N45,'3.20.1'!$Q$13:$Q$501,0)),"")</f>
        <v/>
      </c>
      <c r="C45" s="58" t="str">
        <f>IFERROR(INDEX('3.20.1'!$C$13:$C$501,MATCH($N45,'3.20.1'!$Q$13:$Q$501,0)),"")</f>
        <v/>
      </c>
      <c r="D45" s="59" t="str">
        <f>IFERROR(VLOOKUP($C45,'GASB 54'!$C:$G,5,FALSE),"")</f>
        <v/>
      </c>
      <c r="E45" s="58" t="str">
        <f>IFERROR(INDEX('3.20.1'!$D$13:$D$501,MATCH($N45,'3.20.1'!$Q$13:$Q$501,0)),"")</f>
        <v/>
      </c>
      <c r="F45" s="58" t="str">
        <f>IFERROR(INDEX('3.20.1'!$G$13:$G$501,MATCH($N45,'3.20.1'!$Q$13:$Q$501,0)),"")</f>
        <v/>
      </c>
      <c r="G45" s="50"/>
      <c r="H45" s="50"/>
      <c r="I45" s="50"/>
      <c r="J45" s="50"/>
      <c r="K45" s="50"/>
      <c r="M45" s="62" t="str">
        <f t="shared" si="1"/>
        <v/>
      </c>
      <c r="N45" s="49">
        <v>40</v>
      </c>
    </row>
    <row r="46" spans="1:14" ht="13.9" x14ac:dyDescent="0.25">
      <c r="A46" s="58" t="str">
        <f t="shared" si="0"/>
        <v/>
      </c>
      <c r="B46" s="58" t="str">
        <f>IFERROR(INDEX('3.20.1'!$B$13:$B$501,MATCH($N46,'3.20.1'!$Q$13:$Q$501,0)),"")</f>
        <v/>
      </c>
      <c r="C46" s="58" t="str">
        <f>IFERROR(INDEX('3.20.1'!$C$13:$C$501,MATCH($N46,'3.20.1'!$Q$13:$Q$501,0)),"")</f>
        <v/>
      </c>
      <c r="D46" s="59" t="str">
        <f>IFERROR(VLOOKUP($C46,'GASB 54'!$C:$G,5,FALSE),"")</f>
        <v/>
      </c>
      <c r="E46" s="58" t="str">
        <f>IFERROR(INDEX('3.20.1'!$D$13:$D$501,MATCH($N46,'3.20.1'!$Q$13:$Q$501,0)),"")</f>
        <v/>
      </c>
      <c r="F46" s="58" t="str">
        <f>IFERROR(INDEX('3.20.1'!$G$13:$G$501,MATCH($N46,'3.20.1'!$Q$13:$Q$501,0)),"")</f>
        <v/>
      </c>
      <c r="G46" s="50"/>
      <c r="H46" s="50"/>
      <c r="I46" s="50"/>
      <c r="J46" s="50"/>
      <c r="K46" s="50"/>
      <c r="M46" s="62" t="str">
        <f t="shared" si="1"/>
        <v/>
      </c>
      <c r="N46" s="49">
        <v>41</v>
      </c>
    </row>
    <row r="47" spans="1:14" ht="13.9" x14ac:dyDescent="0.25">
      <c r="A47" s="58" t="str">
        <f t="shared" si="0"/>
        <v/>
      </c>
      <c r="B47" s="58" t="str">
        <f>IFERROR(INDEX('3.20.1'!$B$13:$B$501,MATCH($N47,'3.20.1'!$Q$13:$Q$501,0)),"")</f>
        <v/>
      </c>
      <c r="C47" s="58" t="str">
        <f>IFERROR(INDEX('3.20.1'!$C$13:$C$501,MATCH($N47,'3.20.1'!$Q$13:$Q$501,0)),"")</f>
        <v/>
      </c>
      <c r="D47" s="59" t="str">
        <f>IFERROR(VLOOKUP($C47,'GASB 54'!$C:$G,5,FALSE),"")</f>
        <v/>
      </c>
      <c r="E47" s="58" t="str">
        <f>IFERROR(INDEX('3.20.1'!$D$13:$D$501,MATCH($N47,'3.20.1'!$Q$13:$Q$501,0)),"")</f>
        <v/>
      </c>
      <c r="F47" s="58" t="str">
        <f>IFERROR(INDEX('3.20.1'!$G$13:$G$501,MATCH($N47,'3.20.1'!$Q$13:$Q$501,0)),"")</f>
        <v/>
      </c>
      <c r="G47" s="50"/>
      <c r="H47" s="50"/>
      <c r="I47" s="50"/>
      <c r="J47" s="50"/>
      <c r="K47" s="50"/>
      <c r="M47" s="62" t="str">
        <f t="shared" si="1"/>
        <v/>
      </c>
      <c r="N47" s="49">
        <v>42</v>
      </c>
    </row>
    <row r="48" spans="1:14" ht="13.9" x14ac:dyDescent="0.25">
      <c r="A48" s="58" t="str">
        <f t="shared" si="0"/>
        <v/>
      </c>
      <c r="B48" s="58" t="str">
        <f>IFERROR(INDEX('3.20.1'!$B$13:$B$501,MATCH($N48,'3.20.1'!$Q$13:$Q$501,0)),"")</f>
        <v/>
      </c>
      <c r="C48" s="58" t="str">
        <f>IFERROR(INDEX('3.20.1'!$C$13:$C$501,MATCH($N48,'3.20.1'!$Q$13:$Q$501,0)),"")</f>
        <v/>
      </c>
      <c r="D48" s="59" t="str">
        <f>IFERROR(VLOOKUP($C48,'GASB 54'!$C:$G,5,FALSE),"")</f>
        <v/>
      </c>
      <c r="E48" s="58" t="str">
        <f>IFERROR(INDEX('3.20.1'!$D$13:$D$501,MATCH($N48,'3.20.1'!$Q$13:$Q$501,0)),"")</f>
        <v/>
      </c>
      <c r="F48" s="58" t="str">
        <f>IFERROR(INDEX('3.20.1'!$G$13:$G$501,MATCH($N48,'3.20.1'!$Q$13:$Q$501,0)),"")</f>
        <v/>
      </c>
      <c r="G48" s="50"/>
      <c r="H48" s="50"/>
      <c r="I48" s="50"/>
      <c r="J48" s="50"/>
      <c r="K48" s="50"/>
      <c r="M48" s="62" t="str">
        <f t="shared" si="1"/>
        <v/>
      </c>
      <c r="N48" s="49">
        <v>43</v>
      </c>
    </row>
    <row r="49" spans="1:14" x14ac:dyDescent="0.25">
      <c r="A49" s="58" t="str">
        <f t="shared" si="0"/>
        <v/>
      </c>
      <c r="B49" s="58" t="str">
        <f>IFERROR(INDEX('3.20.1'!$B$13:$B$501,MATCH($N49,'3.20.1'!$Q$13:$Q$501,0)),"")</f>
        <v/>
      </c>
      <c r="C49" s="58" t="str">
        <f>IFERROR(INDEX('3.20.1'!$C$13:$C$501,MATCH($N49,'3.20.1'!$Q$13:$Q$501,0)),"")</f>
        <v/>
      </c>
      <c r="D49" s="59" t="str">
        <f>IFERROR(VLOOKUP($C49,'GASB 54'!$C:$G,5,FALSE),"")</f>
        <v/>
      </c>
      <c r="E49" s="58" t="str">
        <f>IFERROR(INDEX('3.20.1'!$D$13:$D$501,MATCH($N49,'3.20.1'!$Q$13:$Q$501,0)),"")</f>
        <v/>
      </c>
      <c r="F49" s="58" t="str">
        <f>IFERROR(INDEX('3.20.1'!$G$13:$G$501,MATCH($N49,'3.20.1'!$Q$13:$Q$501,0)),"")</f>
        <v/>
      </c>
      <c r="G49" s="50"/>
      <c r="H49" s="50"/>
      <c r="I49" s="50"/>
      <c r="J49" s="50"/>
      <c r="K49" s="50"/>
      <c r="M49" s="62" t="str">
        <f t="shared" si="1"/>
        <v/>
      </c>
      <c r="N49" s="49">
        <v>44</v>
      </c>
    </row>
    <row r="50" spans="1:14" x14ac:dyDescent="0.25">
      <c r="A50" s="58" t="str">
        <f t="shared" si="0"/>
        <v/>
      </c>
      <c r="B50" s="58" t="str">
        <f>IFERROR(INDEX('3.20.1'!$B$13:$B$501,MATCH($N50,'3.20.1'!$Q$13:$Q$501,0)),"")</f>
        <v/>
      </c>
      <c r="C50" s="58" t="str">
        <f>IFERROR(INDEX('3.20.1'!$C$13:$C$501,MATCH($N50,'3.20.1'!$Q$13:$Q$501,0)),"")</f>
        <v/>
      </c>
      <c r="D50" s="59" t="str">
        <f>IFERROR(VLOOKUP($C50,'GASB 54'!$C:$G,5,FALSE),"")</f>
        <v/>
      </c>
      <c r="E50" s="58" t="str">
        <f>IFERROR(INDEX('3.20.1'!$D$13:$D$501,MATCH($N50,'3.20.1'!$Q$13:$Q$501,0)),"")</f>
        <v/>
      </c>
      <c r="F50" s="58" t="str">
        <f>IFERROR(INDEX('3.20.1'!$G$13:$G$501,MATCH($N50,'3.20.1'!$Q$13:$Q$501,0)),"")</f>
        <v/>
      </c>
      <c r="G50" s="50"/>
      <c r="H50" s="50"/>
      <c r="I50" s="50"/>
      <c r="J50" s="50"/>
      <c r="K50" s="50"/>
      <c r="M50" s="62" t="str">
        <f t="shared" si="1"/>
        <v/>
      </c>
      <c r="N50" s="49">
        <v>45</v>
      </c>
    </row>
    <row r="51" spans="1:14" x14ac:dyDescent="0.25">
      <c r="A51" s="58" t="str">
        <f t="shared" si="0"/>
        <v/>
      </c>
      <c r="B51" s="58" t="str">
        <f>IFERROR(INDEX('3.20.1'!$B$13:$B$501,MATCH($N51,'3.20.1'!$Q$13:$Q$501,0)),"")</f>
        <v/>
      </c>
      <c r="C51" s="58" t="str">
        <f>IFERROR(INDEX('3.20.1'!$C$13:$C$501,MATCH($N51,'3.20.1'!$Q$13:$Q$501,0)),"")</f>
        <v/>
      </c>
      <c r="D51" s="59" t="str">
        <f>IFERROR(VLOOKUP($C51,'GASB 54'!$C:$G,5,FALSE),"")</f>
        <v/>
      </c>
      <c r="E51" s="58" t="str">
        <f>IFERROR(INDEX('3.20.1'!$D$13:$D$501,MATCH($N51,'3.20.1'!$Q$13:$Q$501,0)),"")</f>
        <v/>
      </c>
      <c r="F51" s="58" t="str">
        <f>IFERROR(INDEX('3.20.1'!$G$13:$G$501,MATCH($N51,'3.20.1'!$Q$13:$Q$501,0)),"")</f>
        <v/>
      </c>
      <c r="G51" s="50"/>
      <c r="H51" s="50"/>
      <c r="I51" s="50"/>
      <c r="J51" s="50"/>
      <c r="K51" s="50"/>
      <c r="M51" s="62" t="str">
        <f t="shared" si="1"/>
        <v/>
      </c>
      <c r="N51" s="49">
        <v>46</v>
      </c>
    </row>
    <row r="52" spans="1:14" x14ac:dyDescent="0.25">
      <c r="A52" s="58" t="str">
        <f t="shared" si="0"/>
        <v/>
      </c>
      <c r="B52" s="58" t="str">
        <f>IFERROR(INDEX('3.20.1'!$B$13:$B$501,MATCH($N52,'3.20.1'!$Q$13:$Q$501,0)),"")</f>
        <v/>
      </c>
      <c r="C52" s="58" t="str">
        <f>IFERROR(INDEX('3.20.1'!$C$13:$C$501,MATCH($N52,'3.20.1'!$Q$13:$Q$501,0)),"")</f>
        <v/>
      </c>
      <c r="D52" s="59" t="str">
        <f>IFERROR(VLOOKUP($C52,'GASB 54'!$C:$G,5,FALSE),"")</f>
        <v/>
      </c>
      <c r="E52" s="58" t="str">
        <f>IFERROR(INDEX('3.20.1'!$D$13:$D$501,MATCH($N52,'3.20.1'!$Q$13:$Q$501,0)),"")</f>
        <v/>
      </c>
      <c r="F52" s="58" t="str">
        <f>IFERROR(INDEX('3.20.1'!$G$13:$G$501,MATCH($N52,'3.20.1'!$Q$13:$Q$501,0)),"")</f>
        <v/>
      </c>
      <c r="G52" s="50"/>
      <c r="H52" s="50"/>
      <c r="I52" s="50"/>
      <c r="J52" s="50"/>
      <c r="K52" s="50"/>
      <c r="M52" s="62" t="str">
        <f t="shared" si="1"/>
        <v/>
      </c>
      <c r="N52" s="49">
        <v>47</v>
      </c>
    </row>
    <row r="53" spans="1:14" x14ac:dyDescent="0.25">
      <c r="A53" s="58" t="str">
        <f t="shared" si="0"/>
        <v/>
      </c>
      <c r="B53" s="58" t="str">
        <f>IFERROR(INDEX('3.20.1'!$B$13:$B$501,MATCH($N53,'3.20.1'!$Q$13:$Q$501,0)),"")</f>
        <v/>
      </c>
      <c r="C53" s="58" t="str">
        <f>IFERROR(INDEX('3.20.1'!$C$13:$C$501,MATCH($N53,'3.20.1'!$Q$13:$Q$501,0)),"")</f>
        <v/>
      </c>
      <c r="D53" s="59" t="str">
        <f>IFERROR(VLOOKUP($C53,'GASB 54'!$C:$G,5,FALSE),"")</f>
        <v/>
      </c>
      <c r="E53" s="58" t="str">
        <f>IFERROR(INDEX('3.20.1'!$D$13:$D$501,MATCH($N53,'3.20.1'!$Q$13:$Q$501,0)),"")</f>
        <v/>
      </c>
      <c r="F53" s="58" t="str">
        <f>IFERROR(INDEX('3.20.1'!$G$13:$G$501,MATCH($N53,'3.20.1'!$Q$13:$Q$501,0)),"")</f>
        <v/>
      </c>
      <c r="G53" s="50"/>
      <c r="H53" s="50"/>
      <c r="I53" s="50"/>
      <c r="J53" s="50"/>
      <c r="K53" s="50"/>
      <c r="M53" s="62" t="str">
        <f t="shared" si="1"/>
        <v/>
      </c>
      <c r="N53" s="49">
        <v>48</v>
      </c>
    </row>
  </sheetData>
  <sheetProtection algorithmName="SHA-512" hashValue="yBH23cpsgGfIiNkhJ8muwcFEua5+hTSt6LOHTeiwxSoKiEAjI1gM+8kRpzCEJDg3C632rLAn1VcuITPv+ZR4+Q==" saltValue="X7WgBHypzMS+BQyTtJ63dQ==" spinCount="100000" sheet="1" objects="1" scenarios="1"/>
  <mergeCells count="3">
    <mergeCell ref="A3:K3"/>
    <mergeCell ref="A1:K1"/>
    <mergeCell ref="A2:K2"/>
  </mergeCells>
  <conditionalFormatting sqref="A6:A53">
    <cfRule type="expression" dxfId="13" priority="7">
      <formula>AND(ISBLANK($A6),C6&lt;&gt;"")</formula>
    </cfRule>
  </conditionalFormatting>
  <conditionalFormatting sqref="H6:H53">
    <cfRule type="expression" dxfId="12" priority="6">
      <formula>AND(ISBLANK(H6),A6&lt;&gt;"")</formula>
    </cfRule>
  </conditionalFormatting>
  <conditionalFormatting sqref="K6:K53">
    <cfRule type="expression" dxfId="11" priority="19">
      <formula>AND(ISBLANK(K6),A6&lt;&gt;"")</formula>
    </cfRule>
  </conditionalFormatting>
  <conditionalFormatting sqref="I6:I53">
    <cfRule type="expression" dxfId="10" priority="3">
      <formula>AND(ISBLANK(I6),A6&lt;&gt;"")</formula>
    </cfRule>
  </conditionalFormatting>
  <conditionalFormatting sqref="J6:J53">
    <cfRule type="expression" dxfId="9" priority="2">
      <formula>AND(ISBLANK(J6),A6&lt;&gt;"")</formula>
    </cfRule>
  </conditionalFormatting>
  <conditionalFormatting sqref="G6:G53">
    <cfRule type="expression" dxfId="8" priority="1">
      <formula>AND(ISBLANK(G6),A6&lt;&gt;"")</formula>
    </cfRule>
  </conditionalFormatting>
  <dataValidations count="7">
    <dataValidation operator="equal" allowBlank="1" showInputMessage="1" showErrorMessage="1" sqref="B6:C53" xr:uid="{BAAFC733-72B6-4D97-836E-2C87126797F0}"/>
    <dataValidation allowBlank="1" showInputMessage="1" showErrorMessage="1" prompt="Is the revenue based on a special revenue stream, general fund, bequest, etc?" sqref="I6:I53" xr:uid="{266183F6-8A48-42B1-9F0F-C2ED503FF30E}"/>
    <dataValidation allowBlank="1" showInputMessage="1" showErrorMessage="1" prompt="Who determines and enforces the constraints on expenditures: federal goverment, taxpayers, board members, contract terms, internal policies, etc?_x000a_" sqref="J6:J53" xr:uid="{B9E18B8C-AFB5-40D6-BC33-7FEB8F25EE90}"/>
    <dataValidation allowBlank="1" showInputMessage="1" showErrorMessage="1" prompt="Authority for fund balance: Code of laws, federal grant, proviso, bequest, Agency request, Personal will, etc._x000a_" sqref="K6:K53" xr:uid="{B83A02DB-86FB-4BE0-BAE4-89A171FE733F}"/>
    <dataValidation allowBlank="1" showInputMessage="1" showErrorMessage="1" prompt="Provide a brief description of the fund." sqref="H6:H53" xr:uid="{C2953DB0-FFC1-4C8A-AA9D-164735F6CDD3}"/>
    <dataValidation operator="equal" allowBlank="1" showInputMessage="1" showErrorMessage="1" prompt="Value comes from 3.20.1" sqref="F6:F53" xr:uid="{B44736B1-1965-4848-8A03-6FFB1D712222}"/>
    <dataValidation operator="equal" allowBlank="1" showInputMessage="1" showErrorMessage="1" prompt="Value comes from 3.20.1_x000a_" sqref="E6:E53" xr:uid="{F7271EAC-DDEF-42F7-9E21-8000286C19F2}"/>
  </dataValidations>
  <pageMargins left="0.7" right="0.7" top="0.75" bottom="0.75" header="0.3" footer="0.3"/>
  <pageSetup orientation="landscape" r:id="rId1"/>
  <headerFooter>
    <oddFooter>&amp;L&amp;"Times New Roman,Bold"&amp;16 3.20.2, Rev. 6/30/19&amp;R&amp;"Times New Roman,Bold"&amp;16&amp;A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E59"/>
  <sheetViews>
    <sheetView showGridLines="0" workbookViewId="0">
      <selection activeCell="D15" sqref="D15"/>
    </sheetView>
  </sheetViews>
  <sheetFormatPr defaultColWidth="9.140625" defaultRowHeight="15" x14ac:dyDescent="0.25"/>
  <cols>
    <col min="1" max="1" width="3.7109375" style="179" bestFit="1" customWidth="1"/>
    <col min="2" max="2" width="87.5703125" style="179" customWidth="1"/>
    <col min="3" max="3" width="9.42578125" style="179" bestFit="1" customWidth="1"/>
    <col min="4" max="4" width="94.28515625" style="179" bestFit="1" customWidth="1"/>
    <col min="5" max="16384" width="9.140625" style="179"/>
  </cols>
  <sheetData>
    <row r="1" spans="1:5" ht="13.9" x14ac:dyDescent="0.25">
      <c r="A1" s="177" t="s">
        <v>1635</v>
      </c>
      <c r="B1" s="177"/>
      <c r="C1" s="178"/>
      <c r="D1" s="178"/>
      <c r="E1" s="166"/>
    </row>
    <row r="2" spans="1:5" ht="13.9" x14ac:dyDescent="0.25">
      <c r="A2" s="177" t="s">
        <v>1668</v>
      </c>
      <c r="B2" s="177"/>
      <c r="C2" s="178"/>
      <c r="D2" s="178"/>
      <c r="E2" s="166"/>
    </row>
    <row r="3" spans="1:5" ht="13.9" x14ac:dyDescent="0.25">
      <c r="A3" s="177" t="s">
        <v>1667</v>
      </c>
      <c r="B3" s="177"/>
      <c r="C3" s="178"/>
      <c r="D3" s="178"/>
      <c r="E3" s="166"/>
    </row>
    <row r="4" spans="1:5" ht="13.9" x14ac:dyDescent="0.25">
      <c r="A4" s="236" t="str">
        <f>Instructions!A4</f>
        <v>Fiscal Year 2024</v>
      </c>
      <c r="B4" s="236"/>
      <c r="C4" s="236"/>
      <c r="D4" s="236"/>
      <c r="E4" s="166"/>
    </row>
    <row r="5" spans="1:5" ht="13.9" x14ac:dyDescent="0.25">
      <c r="A5" s="180"/>
      <c r="B5" s="180"/>
      <c r="C5" s="180"/>
      <c r="D5" s="180"/>
      <c r="E5" s="166"/>
    </row>
    <row r="6" spans="1:5" ht="13.9" x14ac:dyDescent="0.25">
      <c r="A6" s="181">
        <v>1</v>
      </c>
      <c r="B6" s="36" t="s">
        <v>1285</v>
      </c>
      <c r="C6" s="167" t="str">
        <f>'Signature Page'!$H$8</f>
        <v>E120</v>
      </c>
      <c r="D6" s="37"/>
      <c r="E6" s="166"/>
    </row>
    <row r="7" spans="1:5" ht="13.9" x14ac:dyDescent="0.25">
      <c r="A7" s="181">
        <v>2</v>
      </c>
      <c r="B7" s="182" t="s">
        <v>10</v>
      </c>
      <c r="C7" s="190">
        <v>45520</v>
      </c>
      <c r="D7" s="38"/>
      <c r="E7" s="166"/>
    </row>
    <row r="8" spans="1:5" ht="13.9" x14ac:dyDescent="0.25">
      <c r="A8" s="181">
        <v>3</v>
      </c>
      <c r="B8" s="183" t="s">
        <v>1671</v>
      </c>
      <c r="C8" s="191" t="s">
        <v>1706</v>
      </c>
      <c r="D8" s="184" t="str">
        <f>IF(C8="No", "This action must be completed prior to submitting the reporting package.", "")</f>
        <v/>
      </c>
      <c r="E8" s="166"/>
    </row>
    <row r="9" spans="1:5" ht="13.9" x14ac:dyDescent="0.25">
      <c r="A9" s="181">
        <v>4</v>
      </c>
      <c r="B9" s="185" t="s">
        <v>1669</v>
      </c>
      <c r="C9" s="191" t="s">
        <v>1706</v>
      </c>
      <c r="D9" s="184" t="str">
        <f>IF(C9="No", "This action must be completed prior to submitting the reporting package.", "")</f>
        <v/>
      </c>
      <c r="E9" s="166"/>
    </row>
    <row r="10" spans="1:5" ht="27.6" x14ac:dyDescent="0.25">
      <c r="A10" s="181">
        <v>5</v>
      </c>
      <c r="B10" s="185" t="s">
        <v>1670</v>
      </c>
      <c r="C10" s="191" t="s">
        <v>1713</v>
      </c>
      <c r="D10" s="186" t="str">
        <f t="shared" ref="D10:D16" si="0">IF(C10="No", "This action must be completed prior to submitting the reporting package.", "")</f>
        <v/>
      </c>
      <c r="E10" s="166"/>
    </row>
    <row r="11" spans="1:5" ht="13.9" x14ac:dyDescent="0.25">
      <c r="A11" s="181">
        <v>6</v>
      </c>
      <c r="B11" s="185" t="s">
        <v>1672</v>
      </c>
      <c r="C11" s="191" t="s">
        <v>1706</v>
      </c>
      <c r="D11" s="186" t="str">
        <f t="shared" si="0"/>
        <v/>
      </c>
      <c r="E11" s="166"/>
    </row>
    <row r="12" spans="1:5" ht="13.9" x14ac:dyDescent="0.25">
      <c r="A12" s="181">
        <v>7</v>
      </c>
      <c r="B12" s="185" t="s">
        <v>1674</v>
      </c>
      <c r="C12" s="191" t="s">
        <v>1706</v>
      </c>
      <c r="D12" s="184" t="str">
        <f t="shared" si="0"/>
        <v/>
      </c>
      <c r="E12" s="166"/>
    </row>
    <row r="13" spans="1:5" ht="13.9" x14ac:dyDescent="0.25">
      <c r="A13" s="181">
        <v>8</v>
      </c>
      <c r="B13" s="185" t="s">
        <v>1673</v>
      </c>
      <c r="C13" s="191" t="s">
        <v>1706</v>
      </c>
      <c r="D13" s="184" t="str">
        <f t="shared" si="0"/>
        <v/>
      </c>
      <c r="E13" s="166"/>
    </row>
    <row r="14" spans="1:5" ht="13.9" x14ac:dyDescent="0.25">
      <c r="A14" s="181">
        <v>9</v>
      </c>
      <c r="B14" s="185" t="s">
        <v>1288</v>
      </c>
      <c r="C14" s="191" t="s">
        <v>1706</v>
      </c>
      <c r="D14" s="184" t="str">
        <f t="shared" si="0"/>
        <v/>
      </c>
      <c r="E14" s="166"/>
    </row>
    <row r="15" spans="1:5" ht="27.6" x14ac:dyDescent="0.25">
      <c r="A15" s="181">
        <v>10</v>
      </c>
      <c r="B15" s="185" t="s">
        <v>1675</v>
      </c>
      <c r="C15" s="191" t="s">
        <v>1706</v>
      </c>
      <c r="D15" s="186" t="str">
        <f t="shared" si="0"/>
        <v/>
      </c>
      <c r="E15" s="166"/>
    </row>
    <row r="16" spans="1:5" ht="27.6" x14ac:dyDescent="0.25">
      <c r="A16" s="181">
        <v>11</v>
      </c>
      <c r="B16" s="187" t="str">
        <f>CONCATENATE("Is the file properly named with your Agency Business Area ID first?  As in: ",C6,"_3.20_Governmental_Fund_Balance_Classification_Package_FY24")</f>
        <v>Is the file properly named with your Agency Business Area ID first?  As in: E120_3.20_Governmental_Fund_Balance_Classification_Package_FY24</v>
      </c>
      <c r="C16" s="191" t="s">
        <v>1706</v>
      </c>
      <c r="D16" s="186" t="str">
        <f t="shared" si="0"/>
        <v/>
      </c>
      <c r="E16" s="166"/>
    </row>
    <row r="17" spans="1:5" ht="13.9" x14ac:dyDescent="0.25">
      <c r="A17" s="188"/>
      <c r="B17" s="166"/>
      <c r="C17" s="166"/>
      <c r="D17" s="166"/>
      <c r="E17" s="166"/>
    </row>
    <row r="18" spans="1:5" ht="13.9" x14ac:dyDescent="0.25">
      <c r="A18" s="188"/>
      <c r="B18" s="166"/>
      <c r="C18" s="189"/>
      <c r="D18" s="166"/>
      <c r="E18" s="166"/>
    </row>
    <row r="19" spans="1:5" ht="13.9" hidden="1" x14ac:dyDescent="0.25">
      <c r="A19" s="188"/>
      <c r="B19" s="166"/>
      <c r="C19" s="174">
        <f>COUNTBLANK(C6:C16)</f>
        <v>0</v>
      </c>
      <c r="D19" s="166"/>
      <c r="E19" s="166"/>
    </row>
    <row r="20" spans="1:5" ht="13.9" hidden="1" x14ac:dyDescent="0.25">
      <c r="A20" s="188"/>
      <c r="B20" s="166"/>
      <c r="C20" s="175">
        <f>COUNTIF(C8:C16,"no")</f>
        <v>0</v>
      </c>
      <c r="D20" s="166"/>
      <c r="E20" s="166"/>
    </row>
    <row r="21" spans="1:5" ht="13.9" hidden="1" x14ac:dyDescent="0.25">
      <c r="A21" s="188"/>
      <c r="B21" s="166"/>
      <c r="C21" s="176">
        <f>C19+C20</f>
        <v>0</v>
      </c>
      <c r="D21" s="166"/>
      <c r="E21" s="166"/>
    </row>
    <row r="22" spans="1:5" ht="13.9" x14ac:dyDescent="0.25">
      <c r="A22" s="188"/>
      <c r="B22" s="166"/>
      <c r="C22" s="63"/>
      <c r="D22" s="166"/>
      <c r="E22" s="166"/>
    </row>
    <row r="23" spans="1:5" ht="13.9" x14ac:dyDescent="0.25">
      <c r="A23" s="188"/>
      <c r="B23" s="166"/>
      <c r="C23" s="166"/>
      <c r="D23" s="166"/>
      <c r="E23" s="166"/>
    </row>
    <row r="24" spans="1:5" ht="13.9" x14ac:dyDescent="0.25">
      <c r="A24" s="188"/>
      <c r="B24" s="166"/>
      <c r="C24" s="166"/>
      <c r="D24" s="166"/>
      <c r="E24" s="166"/>
    </row>
    <row r="25" spans="1:5" ht="13.9" x14ac:dyDescent="0.25">
      <c r="A25" s="188"/>
      <c r="B25" s="166"/>
      <c r="C25" s="166"/>
      <c r="D25" s="166"/>
      <c r="E25" s="166"/>
    </row>
    <row r="26" spans="1:5" ht="13.9" x14ac:dyDescent="0.25">
      <c r="A26" s="188"/>
      <c r="B26" s="166"/>
      <c r="C26" s="166"/>
      <c r="D26" s="166"/>
      <c r="E26" s="166"/>
    </row>
    <row r="27" spans="1:5" ht="13.9" x14ac:dyDescent="0.25">
      <c r="A27" s="188"/>
      <c r="B27" s="166"/>
      <c r="C27" s="166"/>
      <c r="D27" s="166"/>
      <c r="E27" s="166"/>
    </row>
    <row r="28" spans="1:5" ht="13.9" x14ac:dyDescent="0.25">
      <c r="A28" s="188"/>
      <c r="B28" s="166"/>
      <c r="C28" s="166"/>
      <c r="D28" s="166"/>
      <c r="E28" s="166"/>
    </row>
    <row r="29" spans="1:5" ht="13.9" x14ac:dyDescent="0.25">
      <c r="A29" s="188"/>
      <c r="B29" s="166"/>
      <c r="C29" s="166"/>
      <c r="D29" s="166"/>
      <c r="E29" s="166"/>
    </row>
    <row r="30" spans="1:5" ht="13.9" x14ac:dyDescent="0.25">
      <c r="A30" s="188"/>
      <c r="C30" s="166"/>
      <c r="D30" s="166"/>
      <c r="E30" s="166"/>
    </row>
    <row r="31" spans="1:5" ht="13.9" x14ac:dyDescent="0.25">
      <c r="A31" s="188"/>
      <c r="C31" s="166"/>
      <c r="D31" s="166"/>
      <c r="E31" s="166"/>
    </row>
    <row r="32" spans="1:5" ht="13.9" x14ac:dyDescent="0.25">
      <c r="A32" s="188"/>
      <c r="B32" s="166"/>
      <c r="C32" s="166"/>
      <c r="D32" s="166"/>
      <c r="E32" s="166"/>
    </row>
    <row r="33" spans="1:5" ht="13.9" x14ac:dyDescent="0.25">
      <c r="A33" s="188"/>
      <c r="B33" s="166"/>
      <c r="C33" s="166"/>
      <c r="D33" s="166"/>
      <c r="E33" s="166"/>
    </row>
    <row r="34" spans="1:5" ht="13.9" x14ac:dyDescent="0.25">
      <c r="A34" s="188"/>
      <c r="B34" s="166"/>
      <c r="C34" s="166"/>
      <c r="D34" s="166"/>
      <c r="E34" s="166"/>
    </row>
    <row r="35" spans="1:5" ht="13.9" x14ac:dyDescent="0.25">
      <c r="A35" s="188"/>
      <c r="B35" s="166"/>
      <c r="C35" s="166"/>
      <c r="D35" s="166"/>
      <c r="E35" s="166"/>
    </row>
    <row r="36" spans="1:5" ht="13.9" x14ac:dyDescent="0.25">
      <c r="A36" s="188"/>
      <c r="B36" s="166"/>
      <c r="C36" s="166"/>
      <c r="D36" s="166"/>
      <c r="E36" s="166"/>
    </row>
    <row r="37" spans="1:5" ht="13.9" x14ac:dyDescent="0.25">
      <c r="A37" s="188"/>
      <c r="B37" s="166"/>
      <c r="C37" s="166"/>
      <c r="D37" s="166"/>
      <c r="E37" s="166"/>
    </row>
    <row r="38" spans="1:5" ht="13.9" x14ac:dyDescent="0.25">
      <c r="A38" s="188"/>
      <c r="B38" s="166"/>
      <c r="C38" s="166"/>
      <c r="D38" s="166"/>
      <c r="E38" s="166"/>
    </row>
    <row r="39" spans="1:5" ht="13.9" x14ac:dyDescent="0.25">
      <c r="A39" s="188"/>
      <c r="B39" s="166"/>
      <c r="C39" s="166"/>
      <c r="D39" s="166"/>
      <c r="E39" s="166"/>
    </row>
    <row r="40" spans="1:5" ht="13.9" x14ac:dyDescent="0.25">
      <c r="A40" s="188"/>
      <c r="B40" s="166"/>
      <c r="C40" s="166"/>
      <c r="D40" s="166"/>
      <c r="E40" s="166"/>
    </row>
    <row r="41" spans="1:5" ht="13.9" x14ac:dyDescent="0.25">
      <c r="A41" s="188"/>
      <c r="B41" s="166"/>
      <c r="C41" s="166"/>
      <c r="D41" s="166"/>
      <c r="E41" s="166"/>
    </row>
    <row r="42" spans="1:5" ht="13.9" x14ac:dyDescent="0.25">
      <c r="A42" s="188"/>
      <c r="B42" s="166"/>
      <c r="C42" s="166"/>
      <c r="D42" s="166"/>
      <c r="E42" s="166"/>
    </row>
    <row r="43" spans="1:5" x14ac:dyDescent="0.25">
      <c r="A43" s="188"/>
      <c r="B43" s="166"/>
      <c r="C43" s="166"/>
      <c r="D43" s="166"/>
      <c r="E43" s="166"/>
    </row>
    <row r="44" spans="1:5" x14ac:dyDescent="0.25">
      <c r="A44" s="188"/>
      <c r="B44" s="166"/>
      <c r="C44" s="166"/>
      <c r="D44" s="166"/>
      <c r="E44" s="166"/>
    </row>
    <row r="45" spans="1:5" x14ac:dyDescent="0.25">
      <c r="A45" s="188"/>
      <c r="B45" s="166"/>
      <c r="C45" s="166"/>
      <c r="D45" s="166"/>
      <c r="E45" s="166"/>
    </row>
    <row r="46" spans="1:5" x14ac:dyDescent="0.25">
      <c r="A46" s="188"/>
      <c r="B46" s="166"/>
      <c r="C46" s="166"/>
      <c r="D46" s="166"/>
      <c r="E46" s="166"/>
    </row>
    <row r="47" spans="1:5" x14ac:dyDescent="0.25">
      <c r="A47" s="188"/>
      <c r="B47" s="166"/>
      <c r="C47" s="166"/>
      <c r="D47" s="166"/>
      <c r="E47" s="166"/>
    </row>
    <row r="48" spans="1:5" x14ac:dyDescent="0.25">
      <c r="A48" s="188"/>
      <c r="B48" s="166"/>
      <c r="C48" s="166"/>
      <c r="D48" s="166"/>
      <c r="E48" s="166"/>
    </row>
    <row r="49" spans="1:5" x14ac:dyDescent="0.25">
      <c r="A49" s="188"/>
      <c r="B49" s="166"/>
      <c r="C49" s="166"/>
      <c r="D49" s="166"/>
      <c r="E49" s="166"/>
    </row>
    <row r="50" spans="1:5" x14ac:dyDescent="0.25">
      <c r="A50" s="188"/>
      <c r="B50" s="166"/>
      <c r="C50" s="166"/>
      <c r="D50" s="166"/>
      <c r="E50" s="166"/>
    </row>
    <row r="51" spans="1:5" x14ac:dyDescent="0.25">
      <c r="A51" s="188"/>
      <c r="B51" s="166"/>
      <c r="C51" s="166"/>
      <c r="D51" s="166"/>
      <c r="E51" s="166"/>
    </row>
    <row r="52" spans="1:5" x14ac:dyDescent="0.25">
      <c r="A52" s="188"/>
      <c r="B52" s="166"/>
      <c r="C52" s="166"/>
      <c r="D52" s="166"/>
      <c r="E52" s="166"/>
    </row>
    <row r="53" spans="1:5" x14ac:dyDescent="0.25">
      <c r="A53" s="188"/>
      <c r="B53" s="166"/>
      <c r="C53" s="166"/>
      <c r="D53" s="166"/>
      <c r="E53" s="166"/>
    </row>
    <row r="54" spans="1:5" x14ac:dyDescent="0.25">
      <c r="A54" s="188"/>
      <c r="B54" s="166"/>
      <c r="C54" s="166"/>
      <c r="D54" s="166"/>
      <c r="E54" s="166"/>
    </row>
    <row r="55" spans="1:5" x14ac:dyDescent="0.25">
      <c r="A55" s="188"/>
      <c r="B55" s="166"/>
      <c r="C55" s="166"/>
      <c r="D55" s="166"/>
      <c r="E55" s="166"/>
    </row>
    <row r="56" spans="1:5" x14ac:dyDescent="0.25">
      <c r="A56" s="188"/>
      <c r="B56" s="166"/>
      <c r="C56" s="166"/>
      <c r="D56" s="166"/>
      <c r="E56" s="166"/>
    </row>
    <row r="57" spans="1:5" x14ac:dyDescent="0.25">
      <c r="A57" s="188"/>
      <c r="B57" s="166"/>
      <c r="C57" s="166"/>
      <c r="D57" s="166"/>
      <c r="E57" s="166"/>
    </row>
    <row r="58" spans="1:5" x14ac:dyDescent="0.25">
      <c r="A58" s="188"/>
      <c r="B58" s="166"/>
      <c r="C58" s="166"/>
      <c r="D58" s="166"/>
      <c r="E58" s="166"/>
    </row>
    <row r="59" spans="1:5" x14ac:dyDescent="0.25">
      <c r="A59" s="188"/>
      <c r="B59" s="166"/>
      <c r="C59" s="166"/>
      <c r="D59" s="166"/>
      <c r="E59" s="166"/>
    </row>
  </sheetData>
  <sheetProtection algorithmName="SHA-512" hashValue="Z/aZ08w4agRNgPZbXnh2HAxiVgHQIttrpEapcvkOjNtDq7FqesHimNlrSdNvyOGSHCvL7U7dwSlpdmDPAe2PSg==" saltValue="U0z7xuq8cZJ7sp/C3Ji7cA==" spinCount="100000" sheet="1" objects="1" scenarios="1"/>
  <mergeCells count="1">
    <mergeCell ref="A4:D4"/>
  </mergeCells>
  <conditionalFormatting sqref="D7">
    <cfRule type="containsText" dxfId="7" priority="17" operator="containsText" text="Explanation Required">
      <formula>NOT(ISERROR(SEARCH("Explanation Required",D7)))</formula>
    </cfRule>
    <cfRule type="containsText" dxfId="6" priority="18" operator="containsText" text="Explanation Required">
      <formula>NOT(ISERROR(SEARCH("Explanation Required",D7)))</formula>
    </cfRule>
    <cfRule type="containsText" dxfId="5" priority="19" operator="containsText" text="Explanation Required">
      <formula>NOT(ISERROR(SEARCH("Explanation Required",D7)))</formula>
    </cfRule>
  </conditionalFormatting>
  <conditionalFormatting sqref="C7:C16">
    <cfRule type="containsBlanks" dxfId="4" priority="14">
      <formula>LEN(TRIM(C7))=0</formula>
    </cfRule>
  </conditionalFormatting>
  <conditionalFormatting sqref="C7">
    <cfRule type="containsBlanks" dxfId="3" priority="10">
      <formula>LEN(TRIM(C7))=0</formula>
    </cfRule>
  </conditionalFormatting>
  <conditionalFormatting sqref="C6">
    <cfRule type="cellIs" dxfId="2" priority="8" operator="equal">
      <formula>0</formula>
    </cfRule>
    <cfRule type="containsBlanks" dxfId="1" priority="9">
      <formula>LEN(TRIM(C6))=0</formula>
    </cfRule>
  </conditionalFormatting>
  <conditionalFormatting sqref="C13">
    <cfRule type="containsBlanks" dxfId="0" priority="1">
      <formula>LEN(TRIM(C13))=0</formula>
    </cfRule>
  </conditionalFormatting>
  <dataValidations xWindow="696" yWindow="412" count="6">
    <dataValidation type="date" operator="greaterThan" allowBlank="1" showInputMessage="1" showErrorMessage="1" error="Date must be after 6/30/2021" prompt="Enter date of last step of review." sqref="C7" xr:uid="{6C07A7C8-BD62-4F16-9410-85EDC44C3EF2}">
      <formula1>45078</formula1>
    </dataValidation>
    <dataValidation allowBlank="1" showErrorMessage="1" prompt="Please select Agency Code on the &quot;Signature&quot; worksheet" sqref="C6" xr:uid="{F67AAC82-5DF0-4195-81CE-9A3CF333A318}"/>
    <dataValidation type="list" allowBlank="1" showInputMessage="1" showErrorMessage="1" prompt="Select Yes, No, or N/A." sqref="C12:C13" xr:uid="{00000000-0002-0000-0500-000000000000}">
      <formula1>"Yes,No,N/A"</formula1>
    </dataValidation>
    <dataValidation type="list" allowBlank="1" showInputMessage="1" showErrorMessage="1" prompt="Select Yes or No." sqref="C8:C9 C14 C16" xr:uid="{5F1ED4D0-F64C-498A-A91B-D1275F93C72B}">
      <formula1>"Yes,No"</formula1>
    </dataValidation>
    <dataValidation type="list" allowBlank="1" showInputMessage="1" showErrorMessage="1" prompt="Select Yes or No." sqref="C15" xr:uid="{F7EBB872-C18D-418E-9EBE-A55762ABB755}">
      <formula1>"Yes, No"</formula1>
    </dataValidation>
    <dataValidation type="list" allowBlank="1" showErrorMessage="1" prompt="Select Yes, No, or N/A." sqref="C10 C11" xr:uid="{4AA4830B-D778-4CFA-AB75-B0E2054F5658}">
      <formula1>"Yes,No,N/A"</formula1>
    </dataValidation>
  </dataValidations>
  <pageMargins left="0.7" right="0.7" top="0.75" bottom="0.75" header="0.3" footer="0.3"/>
  <pageSetup scale="87" fitToHeight="0" orientation="portrait" r:id="rId1"/>
  <headerFooter>
    <oddFooter xml:space="preserve">&amp;L&amp;"Times New Roman,Bold"&amp;12Form 3.20.3 Rev.  6/30/19
If No is a response, the forms should be returned to the preparer for correction and further review.  N/A responses should be supported in writing.
This Checklist is not all-inclusive.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2BC23-6888-41BF-B080-5BEFEB88F6E2}">
  <dimension ref="A1:B86"/>
  <sheetViews>
    <sheetView workbookViewId="0">
      <selection activeCell="D15" sqref="D15"/>
    </sheetView>
  </sheetViews>
  <sheetFormatPr defaultColWidth="9.140625" defaultRowHeight="12.75" x14ac:dyDescent="0.2"/>
  <cols>
    <col min="1" max="1" width="9.140625" style="93"/>
    <col min="2" max="2" width="54.7109375" style="93" bestFit="1" customWidth="1"/>
    <col min="3" max="16384" width="9.140625" style="93"/>
  </cols>
  <sheetData>
    <row r="1" spans="1:2" x14ac:dyDescent="0.2">
      <c r="A1" s="91" t="s">
        <v>1285</v>
      </c>
      <c r="B1" s="92" t="s">
        <v>15</v>
      </c>
    </row>
    <row r="2" spans="1:2" x14ac:dyDescent="0.2">
      <c r="A2" s="94" t="s">
        <v>24</v>
      </c>
      <c r="B2" s="95" t="s">
        <v>1563</v>
      </c>
    </row>
    <row r="3" spans="1:2" x14ac:dyDescent="0.2">
      <c r="A3" s="96" t="s">
        <v>25</v>
      </c>
      <c r="B3" s="95" t="s">
        <v>1564</v>
      </c>
    </row>
    <row r="4" spans="1:2" x14ac:dyDescent="0.2">
      <c r="A4" s="96" t="s">
        <v>26</v>
      </c>
      <c r="B4" s="95" t="s">
        <v>1565</v>
      </c>
    </row>
    <row r="5" spans="1:2" x14ac:dyDescent="0.2">
      <c r="A5" s="96" t="s">
        <v>27</v>
      </c>
      <c r="B5" s="95" t="s">
        <v>1566</v>
      </c>
    </row>
    <row r="6" spans="1:2" x14ac:dyDescent="0.2">
      <c r="A6" s="96" t="s">
        <v>28</v>
      </c>
      <c r="B6" s="95" t="s">
        <v>1567</v>
      </c>
    </row>
    <row r="7" spans="1:2" x14ac:dyDescent="0.2">
      <c r="A7" s="96" t="s">
        <v>29</v>
      </c>
      <c r="B7" s="95" t="s">
        <v>1460</v>
      </c>
    </row>
    <row r="8" spans="1:2" x14ac:dyDescent="0.2">
      <c r="A8" s="96" t="s">
        <v>31</v>
      </c>
      <c r="B8" s="95" t="s">
        <v>1568</v>
      </c>
    </row>
    <row r="9" spans="1:2" x14ac:dyDescent="0.2">
      <c r="A9" s="96" t="s">
        <v>33</v>
      </c>
      <c r="B9" s="95" t="s">
        <v>1569</v>
      </c>
    </row>
    <row r="10" spans="1:2" x14ac:dyDescent="0.2">
      <c r="A10" s="96" t="s">
        <v>35</v>
      </c>
      <c r="B10" s="95" t="s">
        <v>1570</v>
      </c>
    </row>
    <row r="11" spans="1:2" x14ac:dyDescent="0.2">
      <c r="A11" s="96" t="s">
        <v>36</v>
      </c>
      <c r="B11" s="95" t="s">
        <v>1571</v>
      </c>
    </row>
    <row r="12" spans="1:2" x14ac:dyDescent="0.2">
      <c r="A12" s="96" t="s">
        <v>37</v>
      </c>
      <c r="B12" s="95" t="s">
        <v>1572</v>
      </c>
    </row>
    <row r="13" spans="1:2" x14ac:dyDescent="0.2">
      <c r="A13" s="96" t="s">
        <v>38</v>
      </c>
      <c r="B13" s="95" t="s">
        <v>1573</v>
      </c>
    </row>
    <row r="14" spans="1:2" x14ac:dyDescent="0.2">
      <c r="A14" s="96" t="s">
        <v>39</v>
      </c>
      <c r="B14" s="95" t="s">
        <v>1461</v>
      </c>
    </row>
    <row r="15" spans="1:2" x14ac:dyDescent="0.2">
      <c r="A15" s="96" t="s">
        <v>1282</v>
      </c>
      <c r="B15" s="95" t="s">
        <v>1462</v>
      </c>
    </row>
    <row r="16" spans="1:2" x14ac:dyDescent="0.2">
      <c r="A16" s="96" t="s">
        <v>41</v>
      </c>
      <c r="B16" s="95" t="s">
        <v>1463</v>
      </c>
    </row>
    <row r="17" spans="1:2" x14ac:dyDescent="0.2">
      <c r="A17" s="96" t="s">
        <v>42</v>
      </c>
      <c r="B17" s="95" t="s">
        <v>1574</v>
      </c>
    </row>
    <row r="18" spans="1:2" x14ac:dyDescent="0.2">
      <c r="A18" s="96" t="s">
        <v>43</v>
      </c>
      <c r="B18" s="95" t="s">
        <v>1575</v>
      </c>
    </row>
    <row r="19" spans="1:2" x14ac:dyDescent="0.2">
      <c r="A19" s="96" t="s">
        <v>44</v>
      </c>
      <c r="B19" s="95" t="s">
        <v>1576</v>
      </c>
    </row>
    <row r="20" spans="1:2" x14ac:dyDescent="0.2">
      <c r="A20" s="96" t="s">
        <v>45</v>
      </c>
      <c r="B20" s="95" t="s">
        <v>1577</v>
      </c>
    </row>
    <row r="21" spans="1:2" x14ac:dyDescent="0.2">
      <c r="A21" s="96" t="s">
        <v>1578</v>
      </c>
      <c r="B21" s="95" t="s">
        <v>1579</v>
      </c>
    </row>
    <row r="22" spans="1:2" x14ac:dyDescent="0.2">
      <c r="A22" s="96" t="s">
        <v>46</v>
      </c>
      <c r="B22" s="95" t="s">
        <v>1580</v>
      </c>
    </row>
    <row r="23" spans="1:2" x14ac:dyDescent="0.2">
      <c r="A23" s="96" t="s">
        <v>47</v>
      </c>
      <c r="B23" s="95" t="s">
        <v>1581</v>
      </c>
    </row>
    <row r="24" spans="1:2" x14ac:dyDescent="0.2">
      <c r="A24" s="96" t="s">
        <v>48</v>
      </c>
      <c r="B24" s="95" t="s">
        <v>1582</v>
      </c>
    </row>
    <row r="25" spans="1:2" x14ac:dyDescent="0.2">
      <c r="A25" s="96" t="s">
        <v>49</v>
      </c>
      <c r="B25" s="95" t="s">
        <v>1583</v>
      </c>
    </row>
    <row r="26" spans="1:2" x14ac:dyDescent="0.2">
      <c r="A26" s="96" t="s">
        <v>1135</v>
      </c>
      <c r="B26" s="95" t="s">
        <v>1584</v>
      </c>
    </row>
    <row r="27" spans="1:2" x14ac:dyDescent="0.2">
      <c r="A27" s="96" t="s">
        <v>50</v>
      </c>
      <c r="B27" s="95" t="s">
        <v>1464</v>
      </c>
    </row>
    <row r="28" spans="1:2" x14ac:dyDescent="0.2">
      <c r="A28" s="96" t="s">
        <v>52</v>
      </c>
      <c r="B28" s="95" t="s">
        <v>1585</v>
      </c>
    </row>
    <row r="29" spans="1:2" x14ac:dyDescent="0.2">
      <c r="A29" s="96" t="s">
        <v>53</v>
      </c>
      <c r="B29" s="95" t="s">
        <v>1465</v>
      </c>
    </row>
    <row r="30" spans="1:2" x14ac:dyDescent="0.2">
      <c r="A30" s="96" t="s">
        <v>1586</v>
      </c>
      <c r="B30" s="95" t="s">
        <v>1587</v>
      </c>
    </row>
    <row r="31" spans="1:2" x14ac:dyDescent="0.2">
      <c r="A31" s="97" t="s">
        <v>1061</v>
      </c>
      <c r="B31" s="95" t="s">
        <v>1588</v>
      </c>
    </row>
    <row r="32" spans="1:2" x14ac:dyDescent="0.2">
      <c r="A32" s="96" t="s">
        <v>54</v>
      </c>
      <c r="B32" s="95" t="s">
        <v>1589</v>
      </c>
    </row>
    <row r="33" spans="1:2" x14ac:dyDescent="0.2">
      <c r="A33" s="96" t="s">
        <v>55</v>
      </c>
      <c r="B33" s="95" t="s">
        <v>1590</v>
      </c>
    </row>
    <row r="34" spans="1:2" x14ac:dyDescent="0.2">
      <c r="A34" s="96" t="s">
        <v>56</v>
      </c>
      <c r="B34" s="95" t="s">
        <v>1591</v>
      </c>
    </row>
    <row r="35" spans="1:2" x14ac:dyDescent="0.2">
      <c r="A35" s="96" t="s">
        <v>57</v>
      </c>
      <c r="B35" s="95" t="s">
        <v>1592</v>
      </c>
    </row>
    <row r="36" spans="1:2" x14ac:dyDescent="0.2">
      <c r="A36" s="96" t="s">
        <v>58</v>
      </c>
      <c r="B36" s="95" t="s">
        <v>1593</v>
      </c>
    </row>
    <row r="37" spans="1:2" x14ac:dyDescent="0.2">
      <c r="A37" s="96" t="s">
        <v>1466</v>
      </c>
      <c r="B37" s="93" t="s">
        <v>1594</v>
      </c>
    </row>
    <row r="38" spans="1:2" x14ac:dyDescent="0.2">
      <c r="A38" s="96" t="s">
        <v>1467</v>
      </c>
      <c r="B38" s="93" t="s">
        <v>1595</v>
      </c>
    </row>
    <row r="39" spans="1:2" x14ac:dyDescent="0.2">
      <c r="A39" s="96" t="s">
        <v>59</v>
      </c>
      <c r="B39" s="95" t="s">
        <v>1596</v>
      </c>
    </row>
    <row r="40" spans="1:2" x14ac:dyDescent="0.2">
      <c r="A40" s="96" t="s">
        <v>60</v>
      </c>
      <c r="B40" s="95" t="s">
        <v>1597</v>
      </c>
    </row>
    <row r="41" spans="1:2" x14ac:dyDescent="0.2">
      <c r="A41" s="96" t="s">
        <v>61</v>
      </c>
      <c r="B41" s="95" t="s">
        <v>1468</v>
      </c>
    </row>
    <row r="42" spans="1:2" x14ac:dyDescent="0.2">
      <c r="A42" s="96" t="s">
        <v>63</v>
      </c>
      <c r="B42" s="95" t="s">
        <v>1598</v>
      </c>
    </row>
    <row r="43" spans="1:2" x14ac:dyDescent="0.2">
      <c r="A43" s="96" t="s">
        <v>64</v>
      </c>
      <c r="B43" s="95" t="s">
        <v>1599</v>
      </c>
    </row>
    <row r="44" spans="1:2" x14ac:dyDescent="0.2">
      <c r="A44" s="96" t="s">
        <v>65</v>
      </c>
      <c r="B44" s="95" t="s">
        <v>1469</v>
      </c>
    </row>
    <row r="45" spans="1:2" x14ac:dyDescent="0.2">
      <c r="A45" s="96" t="s">
        <v>67</v>
      </c>
      <c r="B45" s="95" t="s">
        <v>1470</v>
      </c>
    </row>
    <row r="46" spans="1:2" x14ac:dyDescent="0.2">
      <c r="A46" s="96" t="s">
        <v>69</v>
      </c>
      <c r="B46" s="95" t="s">
        <v>1471</v>
      </c>
    </row>
    <row r="47" spans="1:2" x14ac:dyDescent="0.2">
      <c r="A47" s="96" t="s">
        <v>71</v>
      </c>
      <c r="B47" s="95" t="s">
        <v>1600</v>
      </c>
    </row>
    <row r="48" spans="1:2" x14ac:dyDescent="0.2">
      <c r="A48" s="96" t="s">
        <v>72</v>
      </c>
      <c r="B48" s="95" t="s">
        <v>1601</v>
      </c>
    </row>
    <row r="49" spans="1:2" x14ac:dyDescent="0.2">
      <c r="A49" s="96" t="s">
        <v>73</v>
      </c>
      <c r="B49" s="95" t="s">
        <v>1602</v>
      </c>
    </row>
    <row r="50" spans="1:2" x14ac:dyDescent="0.2">
      <c r="A50" s="96" t="s">
        <v>74</v>
      </c>
      <c r="B50" s="95" t="s">
        <v>1603</v>
      </c>
    </row>
    <row r="51" spans="1:2" x14ac:dyDescent="0.2">
      <c r="A51" s="96" t="s">
        <v>75</v>
      </c>
      <c r="B51" s="95" t="s">
        <v>1604</v>
      </c>
    </row>
    <row r="52" spans="1:2" x14ac:dyDescent="0.2">
      <c r="A52" s="96" t="s">
        <v>76</v>
      </c>
      <c r="B52" s="95" t="s">
        <v>1605</v>
      </c>
    </row>
    <row r="53" spans="1:2" x14ac:dyDescent="0.2">
      <c r="A53" s="96" t="s">
        <v>77</v>
      </c>
      <c r="B53" s="95" t="s">
        <v>1472</v>
      </c>
    </row>
    <row r="54" spans="1:2" x14ac:dyDescent="0.2">
      <c r="A54" s="96" t="s">
        <v>79</v>
      </c>
      <c r="B54" s="95" t="s">
        <v>1606</v>
      </c>
    </row>
    <row r="55" spans="1:2" x14ac:dyDescent="0.2">
      <c r="A55" s="96" t="s">
        <v>126</v>
      </c>
      <c r="B55" s="95" t="s">
        <v>1473</v>
      </c>
    </row>
    <row r="56" spans="1:2" x14ac:dyDescent="0.2">
      <c r="A56" s="96" t="s">
        <v>127</v>
      </c>
      <c r="B56" s="95" t="s">
        <v>1607</v>
      </c>
    </row>
    <row r="57" spans="1:2" x14ac:dyDescent="0.2">
      <c r="A57" s="96" t="s">
        <v>80</v>
      </c>
      <c r="B57" s="95" t="s">
        <v>1474</v>
      </c>
    </row>
    <row r="58" spans="1:2" x14ac:dyDescent="0.2">
      <c r="A58" s="96" t="s">
        <v>81</v>
      </c>
      <c r="B58" s="95" t="s">
        <v>1608</v>
      </c>
    </row>
    <row r="59" spans="1:2" x14ac:dyDescent="0.2">
      <c r="A59" s="96" t="s">
        <v>82</v>
      </c>
      <c r="B59" s="95" t="s">
        <v>1609</v>
      </c>
    </row>
    <row r="60" spans="1:2" x14ac:dyDescent="0.2">
      <c r="A60" s="96" t="s">
        <v>83</v>
      </c>
      <c r="B60" s="95" t="s">
        <v>1487</v>
      </c>
    </row>
    <row r="61" spans="1:2" x14ac:dyDescent="0.2">
      <c r="A61" s="96" t="s">
        <v>84</v>
      </c>
      <c r="B61" s="95" t="s">
        <v>1610</v>
      </c>
    </row>
    <row r="62" spans="1:2" x14ac:dyDescent="0.2">
      <c r="A62" s="96" t="s">
        <v>85</v>
      </c>
      <c r="B62" s="95" t="s">
        <v>1611</v>
      </c>
    </row>
    <row r="63" spans="1:2" x14ac:dyDescent="0.2">
      <c r="A63" s="96" t="s">
        <v>86</v>
      </c>
      <c r="B63" s="95" t="s">
        <v>1612</v>
      </c>
    </row>
    <row r="64" spans="1:2" x14ac:dyDescent="0.2">
      <c r="A64" s="96" t="s">
        <v>87</v>
      </c>
      <c r="B64" s="95" t="s">
        <v>1613</v>
      </c>
    </row>
    <row r="65" spans="1:2" x14ac:dyDescent="0.2">
      <c r="A65" s="96" t="s">
        <v>88</v>
      </c>
      <c r="B65" s="95" t="s">
        <v>1475</v>
      </c>
    </row>
    <row r="66" spans="1:2" x14ac:dyDescent="0.2">
      <c r="A66" s="96" t="s">
        <v>90</v>
      </c>
      <c r="B66" s="95" t="s">
        <v>1614</v>
      </c>
    </row>
    <row r="67" spans="1:2" x14ac:dyDescent="0.2">
      <c r="A67" s="96" t="s">
        <v>91</v>
      </c>
      <c r="B67" s="95" t="s">
        <v>1615</v>
      </c>
    </row>
    <row r="68" spans="1:2" x14ac:dyDescent="0.2">
      <c r="A68" s="96" t="s">
        <v>92</v>
      </c>
      <c r="B68" s="95" t="s">
        <v>1476</v>
      </c>
    </row>
    <row r="69" spans="1:2" x14ac:dyDescent="0.2">
      <c r="A69" s="96" t="s">
        <v>94</v>
      </c>
      <c r="B69" s="95" t="s">
        <v>1616</v>
      </c>
    </row>
    <row r="70" spans="1:2" x14ac:dyDescent="0.2">
      <c r="A70" s="96" t="s">
        <v>95</v>
      </c>
      <c r="B70" s="95" t="s">
        <v>1477</v>
      </c>
    </row>
    <row r="71" spans="1:2" x14ac:dyDescent="0.2">
      <c r="A71" s="96" t="s">
        <v>97</v>
      </c>
      <c r="B71" s="95" t="s">
        <v>1617</v>
      </c>
    </row>
    <row r="72" spans="1:2" x14ac:dyDescent="0.2">
      <c r="A72" s="96" t="s">
        <v>98</v>
      </c>
      <c r="B72" s="95" t="s">
        <v>1618</v>
      </c>
    </row>
    <row r="73" spans="1:2" x14ac:dyDescent="0.2">
      <c r="A73" s="96" t="s">
        <v>99</v>
      </c>
      <c r="B73" s="95" t="s">
        <v>1478</v>
      </c>
    </row>
    <row r="74" spans="1:2" x14ac:dyDescent="0.2">
      <c r="A74" s="96" t="s">
        <v>101</v>
      </c>
      <c r="B74" s="95" t="s">
        <v>1479</v>
      </c>
    </row>
    <row r="75" spans="1:2" x14ac:dyDescent="0.2">
      <c r="A75" s="96" t="s">
        <v>103</v>
      </c>
      <c r="B75" s="95" t="s">
        <v>1619</v>
      </c>
    </row>
    <row r="76" spans="1:2" x14ac:dyDescent="0.2">
      <c r="A76" s="96" t="s">
        <v>1480</v>
      </c>
      <c r="B76" s="95" t="s">
        <v>1481</v>
      </c>
    </row>
    <row r="77" spans="1:2" x14ac:dyDescent="0.2">
      <c r="A77" s="96" t="s">
        <v>104</v>
      </c>
      <c r="B77" s="95" t="s">
        <v>1620</v>
      </c>
    </row>
    <row r="78" spans="1:2" x14ac:dyDescent="0.2">
      <c r="A78" s="96" t="s">
        <v>105</v>
      </c>
      <c r="B78" s="95" t="s">
        <v>1621</v>
      </c>
    </row>
    <row r="79" spans="1:2" x14ac:dyDescent="0.2">
      <c r="A79" s="96" t="s">
        <v>106</v>
      </c>
      <c r="B79" s="95" t="s">
        <v>1622</v>
      </c>
    </row>
    <row r="80" spans="1:2" x14ac:dyDescent="0.2">
      <c r="A80" s="96" t="s">
        <v>107</v>
      </c>
      <c r="B80" s="95" t="s">
        <v>1623</v>
      </c>
    </row>
    <row r="81" spans="1:2" x14ac:dyDescent="0.2">
      <c r="A81" s="96" t="s">
        <v>108</v>
      </c>
      <c r="B81" s="95" t="s">
        <v>1482</v>
      </c>
    </row>
    <row r="82" spans="1:2" x14ac:dyDescent="0.2">
      <c r="A82" s="96" t="s">
        <v>110</v>
      </c>
      <c r="B82" s="95" t="s">
        <v>1483</v>
      </c>
    </row>
    <row r="83" spans="1:2" x14ac:dyDescent="0.2">
      <c r="A83" s="96" t="s">
        <v>111</v>
      </c>
      <c r="B83" s="95" t="s">
        <v>1484</v>
      </c>
    </row>
    <row r="84" spans="1:2" x14ac:dyDescent="0.2">
      <c r="A84" s="96" t="s">
        <v>113</v>
      </c>
      <c r="B84" s="95" t="s">
        <v>1624</v>
      </c>
    </row>
    <row r="85" spans="1:2" x14ac:dyDescent="0.2">
      <c r="A85" s="96" t="s">
        <v>114</v>
      </c>
      <c r="B85" s="95" t="s">
        <v>1485</v>
      </c>
    </row>
    <row r="86" spans="1:2" x14ac:dyDescent="0.2">
      <c r="A86" s="96" t="s">
        <v>116</v>
      </c>
      <c r="B86" s="95" t="s">
        <v>1625</v>
      </c>
    </row>
  </sheetData>
  <sheetProtection algorithmName="SHA-512" hashValue="Qtz4Cv3gIWI7R8nCv0w+OvIUyUMWRu/Ig1UpnUDsFd4ZFeqSbRcJhs552yVHCbuM1qi5femMIHefoU42qTq1bg==" saltValue="/MI1vVUyP8VZKsulBgMQV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C6623-3F69-4385-BEB9-7E15F7D37DC8}">
  <sheetPr codeName="Sheet9"/>
  <dimension ref="A1:U1794"/>
  <sheetViews>
    <sheetView workbookViewId="0">
      <selection activeCell="H13" sqref="H13"/>
    </sheetView>
  </sheetViews>
  <sheetFormatPr defaultColWidth="9.140625" defaultRowHeight="15" x14ac:dyDescent="0.25"/>
  <cols>
    <col min="1" max="1" width="10.7109375" style="5" customWidth="1"/>
    <col min="2" max="2" width="35.28515625" style="5" customWidth="1"/>
    <col min="3" max="3" width="10.85546875" style="5" customWidth="1"/>
    <col min="4" max="4" width="22.85546875" style="76" customWidth="1"/>
    <col min="5" max="5" width="10.85546875" style="5" customWidth="1"/>
    <col min="6" max="6" width="25" style="5" customWidth="1"/>
    <col min="7" max="7" width="14.140625" style="5" customWidth="1"/>
    <col min="8" max="8" width="11.7109375" style="5" customWidth="1"/>
    <col min="9" max="9" width="15.28515625" style="84" customWidth="1"/>
    <col min="10" max="10" width="16.28515625" style="84" customWidth="1"/>
    <col min="11" max="11" width="15.140625" style="84" customWidth="1"/>
    <col min="12" max="12" width="14" style="84" customWidth="1"/>
    <col min="13" max="13" width="12.42578125" style="84" customWidth="1"/>
    <col min="14" max="14" width="15.28515625" style="84" customWidth="1"/>
    <col min="15" max="15" width="4.7109375" style="6" customWidth="1"/>
    <col min="16" max="17" width="9.140625" style="6" customWidth="1"/>
    <col min="18" max="18" width="9.140625" style="5" customWidth="1"/>
    <col min="19" max="16384" width="9.140625" style="5"/>
  </cols>
  <sheetData>
    <row r="1" spans="1:19" s="31" customFormat="1" ht="14.45" customHeight="1" x14ac:dyDescent="0.3">
      <c r="A1" s="77" t="s">
        <v>1081</v>
      </c>
      <c r="B1" s="77"/>
      <c r="C1" s="77"/>
      <c r="D1" s="77"/>
      <c r="E1" s="77"/>
      <c r="F1" s="77"/>
      <c r="G1" s="77"/>
      <c r="H1" s="77"/>
      <c r="I1" s="79"/>
      <c r="J1" s="79"/>
      <c r="K1" s="79"/>
      <c r="L1" s="79"/>
      <c r="M1" s="80"/>
      <c r="N1" s="80"/>
      <c r="O1" s="32"/>
      <c r="P1" s="32"/>
      <c r="Q1" s="32"/>
    </row>
    <row r="2" spans="1:19" s="31" customFormat="1" ht="12.75" customHeight="1" x14ac:dyDescent="0.25">
      <c r="A2" s="78" t="s">
        <v>1082</v>
      </c>
      <c r="B2" s="78"/>
      <c r="C2" s="78"/>
      <c r="D2" s="78"/>
      <c r="E2" s="78"/>
      <c r="F2" s="78"/>
      <c r="G2" s="78"/>
      <c r="H2" s="78"/>
      <c r="I2" s="81"/>
      <c r="J2" s="81"/>
      <c r="K2" s="81"/>
      <c r="L2" s="81"/>
      <c r="M2" s="80"/>
      <c r="N2" s="80"/>
      <c r="O2" s="32"/>
      <c r="P2" s="32"/>
      <c r="Q2" s="32"/>
    </row>
    <row r="3" spans="1:19" s="31" customFormat="1" ht="12.75" customHeight="1" x14ac:dyDescent="0.25">
      <c r="A3" s="78" t="s">
        <v>1083</v>
      </c>
      <c r="B3" s="78"/>
      <c r="C3" s="78"/>
      <c r="D3" s="78"/>
      <c r="E3" s="78"/>
      <c r="F3" s="78"/>
      <c r="G3" s="78"/>
      <c r="H3" s="78"/>
      <c r="I3" s="81"/>
      <c r="J3" s="81"/>
      <c r="K3" s="81"/>
      <c r="L3" s="81"/>
      <c r="M3" s="80"/>
      <c r="N3" s="80"/>
      <c r="O3" s="32"/>
      <c r="P3" s="32"/>
      <c r="Q3" s="32"/>
    </row>
    <row r="4" spans="1:19" s="31" customFormat="1" ht="12.75" customHeight="1" x14ac:dyDescent="0.25">
      <c r="A4" s="78" t="s">
        <v>1457</v>
      </c>
      <c r="B4" s="78"/>
      <c r="C4" s="78"/>
      <c r="D4" s="78"/>
      <c r="E4" s="78"/>
      <c r="F4" s="78"/>
      <c r="G4" s="78"/>
      <c r="H4" s="78"/>
      <c r="I4" s="81"/>
      <c r="J4" s="81"/>
      <c r="K4" s="81"/>
      <c r="L4" s="81"/>
      <c r="M4" s="80"/>
      <c r="N4" s="80"/>
      <c r="O4" s="32"/>
      <c r="P4" s="32"/>
      <c r="Q4" s="32"/>
    </row>
    <row r="5" spans="1:19" s="31" customFormat="1" ht="12.75" customHeight="1" x14ac:dyDescent="0.25">
      <c r="A5" s="78" t="s">
        <v>1458</v>
      </c>
      <c r="B5" s="78"/>
      <c r="C5" s="78"/>
      <c r="D5" s="78"/>
      <c r="E5" s="78"/>
      <c r="F5" s="78"/>
      <c r="G5" s="78"/>
      <c r="H5" s="78"/>
      <c r="I5" s="81"/>
      <c r="J5" s="81"/>
      <c r="K5" s="81"/>
      <c r="L5" s="81"/>
      <c r="M5" s="80"/>
      <c r="N5" s="80"/>
      <c r="O5" s="32"/>
      <c r="P5" s="32"/>
      <c r="Q5" s="32"/>
    </row>
    <row r="6" spans="1:19" s="31" customFormat="1" ht="6.95" customHeight="1" x14ac:dyDescent="0.25">
      <c r="D6" s="74"/>
      <c r="I6" s="80"/>
      <c r="J6" s="80"/>
      <c r="K6" s="80"/>
      <c r="L6" s="80"/>
      <c r="M6" s="80"/>
      <c r="N6" s="80"/>
      <c r="O6" s="32"/>
      <c r="P6" s="32"/>
      <c r="Q6" s="32"/>
    </row>
    <row r="7" spans="1:19" s="31" customFormat="1" ht="66.599999999999994" customHeight="1" x14ac:dyDescent="0.25">
      <c r="A7" s="33" t="s">
        <v>1084</v>
      </c>
      <c r="B7" s="33" t="s">
        <v>1086</v>
      </c>
      <c r="C7" s="33" t="s">
        <v>1088</v>
      </c>
      <c r="D7" s="75" t="s">
        <v>1089</v>
      </c>
      <c r="E7" s="33" t="s">
        <v>1085</v>
      </c>
      <c r="F7" s="33" t="s">
        <v>1087</v>
      </c>
      <c r="G7" s="33" t="s">
        <v>122</v>
      </c>
      <c r="H7" s="33" t="s">
        <v>1052</v>
      </c>
      <c r="I7" s="82" t="s">
        <v>1090</v>
      </c>
      <c r="J7" s="82" t="s">
        <v>1091</v>
      </c>
      <c r="K7" s="82" t="s">
        <v>1092</v>
      </c>
      <c r="L7" s="82" t="s">
        <v>1093</v>
      </c>
      <c r="M7" s="82" t="s">
        <v>1094</v>
      </c>
      <c r="N7" s="82" t="s">
        <v>1095</v>
      </c>
      <c r="O7" s="34" t="s">
        <v>1205</v>
      </c>
      <c r="P7" s="34" t="s">
        <v>1206</v>
      </c>
      <c r="Q7" s="34" t="s">
        <v>1207</v>
      </c>
      <c r="R7" s="31" t="s">
        <v>1459</v>
      </c>
      <c r="S7" s="31" t="s">
        <v>1558</v>
      </c>
    </row>
    <row r="8" spans="1:19" s="31" customFormat="1" ht="19.7" customHeight="1" x14ac:dyDescent="0.25">
      <c r="A8" s="68" t="s">
        <v>24</v>
      </c>
      <c r="B8" s="69">
        <v>1</v>
      </c>
      <c r="C8" s="68">
        <v>10010000</v>
      </c>
      <c r="D8" s="70" t="s">
        <v>1053</v>
      </c>
      <c r="E8" s="70" t="s">
        <v>1096</v>
      </c>
      <c r="F8" s="70" t="s">
        <v>128</v>
      </c>
      <c r="G8" s="69" t="s">
        <v>128</v>
      </c>
      <c r="H8" s="70" t="s">
        <v>1056</v>
      </c>
      <c r="I8" s="83">
        <v>0</v>
      </c>
      <c r="J8" s="83">
        <v>0</v>
      </c>
      <c r="K8" s="83">
        <v>20979534.170000002</v>
      </c>
      <c r="L8" s="83">
        <v>0</v>
      </c>
      <c r="M8" s="83">
        <v>0</v>
      </c>
      <c r="N8" s="83">
        <v>20979534.170000002</v>
      </c>
      <c r="O8" s="35">
        <f>ROWS($A$8:N8)</f>
        <v>1</v>
      </c>
      <c r="P8" s="35" t="str">
        <f>IF($A8='Signature Page'!$H$8,O8,"")</f>
        <v/>
      </c>
      <c r="Q8" s="35">
        <f>IFERROR(SMALL($P$8:$P$1794,ROWS($P$8:P8)),"")</f>
        <v>153</v>
      </c>
      <c r="R8" s="31" t="str">
        <f t="shared" ref="R8:R71" si="0">CONCATENATE(A8,C8)</f>
        <v>A01010010000</v>
      </c>
    </row>
    <row r="9" spans="1:19" s="31" customFormat="1" ht="19.7" customHeight="1" x14ac:dyDescent="0.25">
      <c r="A9" s="68" t="s">
        <v>24</v>
      </c>
      <c r="B9" s="69">
        <v>1</v>
      </c>
      <c r="C9" s="68">
        <v>28370000</v>
      </c>
      <c r="D9" s="70" t="s">
        <v>1053</v>
      </c>
      <c r="E9" s="70" t="s">
        <v>1096</v>
      </c>
      <c r="F9" s="70" t="s">
        <v>128</v>
      </c>
      <c r="G9" s="69" t="s">
        <v>137</v>
      </c>
      <c r="H9" s="70" t="s">
        <v>1056</v>
      </c>
      <c r="I9" s="83">
        <v>0</v>
      </c>
      <c r="J9" s="83">
        <v>-11108.83</v>
      </c>
      <c r="K9" s="83">
        <v>0</v>
      </c>
      <c r="L9" s="83">
        <v>0</v>
      </c>
      <c r="M9" s="83">
        <v>0</v>
      </c>
      <c r="N9" s="83">
        <v>-11108.83</v>
      </c>
      <c r="O9" s="35">
        <f>ROWS($A$8:N9)</f>
        <v>2</v>
      </c>
      <c r="P9" s="35" t="str">
        <f>IF($A9='Signature Page'!$H$8,O9,"")</f>
        <v/>
      </c>
      <c r="Q9" s="35">
        <f>IFERROR(SMALL($P$8:$P$1794,ROWS($P$8:P9)),"")</f>
        <v>154</v>
      </c>
      <c r="R9" s="31" t="str">
        <f t="shared" si="0"/>
        <v>A01028370000</v>
      </c>
    </row>
    <row r="10" spans="1:19" s="31" customFormat="1" ht="19.7" customHeight="1" x14ac:dyDescent="0.25">
      <c r="A10" s="68" t="s">
        <v>24</v>
      </c>
      <c r="B10" s="69">
        <v>1</v>
      </c>
      <c r="C10" s="68">
        <v>30350000</v>
      </c>
      <c r="D10" s="70" t="s">
        <v>1053</v>
      </c>
      <c r="E10" s="70" t="s">
        <v>1096</v>
      </c>
      <c r="F10" s="70" t="s">
        <v>128</v>
      </c>
      <c r="G10" s="69" t="s">
        <v>144</v>
      </c>
      <c r="H10" s="70" t="s">
        <v>1056</v>
      </c>
      <c r="I10" s="83">
        <v>-3028.45</v>
      </c>
      <c r="J10" s="83">
        <v>-3351</v>
      </c>
      <c r="K10" s="83">
        <v>2738.77</v>
      </c>
      <c r="L10" s="83">
        <v>0</v>
      </c>
      <c r="M10" s="83">
        <v>0</v>
      </c>
      <c r="N10" s="83">
        <v>-3640.68</v>
      </c>
      <c r="O10" s="35">
        <f>ROWS($A$8:N10)</f>
        <v>3</v>
      </c>
      <c r="P10" s="35" t="str">
        <f>IF($A10='Signature Page'!$H$8,O10,"")</f>
        <v/>
      </c>
      <c r="Q10" s="35">
        <f>IFERROR(SMALL($P$8:$P$1794,ROWS($P$8:P10)),"")</f>
        <v>155</v>
      </c>
      <c r="R10" s="31" t="str">
        <f t="shared" si="0"/>
        <v>A01030350000</v>
      </c>
    </row>
    <row r="11" spans="1:19" s="31" customFormat="1" ht="19.7" customHeight="1" x14ac:dyDescent="0.25">
      <c r="A11" s="68" t="s">
        <v>24</v>
      </c>
      <c r="B11" s="69">
        <v>1</v>
      </c>
      <c r="C11" s="68">
        <v>33920000</v>
      </c>
      <c r="D11" s="70" t="s">
        <v>1054</v>
      </c>
      <c r="E11" s="70" t="s">
        <v>1096</v>
      </c>
      <c r="F11" s="70" t="s">
        <v>128</v>
      </c>
      <c r="G11" s="69" t="s">
        <v>333</v>
      </c>
      <c r="H11" s="70" t="s">
        <v>1056</v>
      </c>
      <c r="I11" s="83">
        <v>-61144.42</v>
      </c>
      <c r="J11" s="83">
        <v>0</v>
      </c>
      <c r="K11" s="83">
        <v>0</v>
      </c>
      <c r="L11" s="83">
        <v>0</v>
      </c>
      <c r="M11" s="83">
        <v>0</v>
      </c>
      <c r="N11" s="83">
        <v>-61144.42</v>
      </c>
      <c r="O11" s="35">
        <f>ROWS($A$8:N11)</f>
        <v>4</v>
      </c>
      <c r="P11" s="35" t="str">
        <f>IF($A11='Signature Page'!$H$8,O11,"")</f>
        <v/>
      </c>
      <c r="Q11" s="35">
        <f>IFERROR(SMALL($P$8:$P$1794,ROWS($P$8:P11)),"")</f>
        <v>156</v>
      </c>
      <c r="R11" s="31" t="str">
        <f t="shared" si="0"/>
        <v>A01033920000</v>
      </c>
    </row>
    <row r="12" spans="1:19" s="31" customFormat="1" ht="19.7" customHeight="1" x14ac:dyDescent="0.25">
      <c r="A12" s="68" t="s">
        <v>24</v>
      </c>
      <c r="B12" s="69">
        <v>1</v>
      </c>
      <c r="C12" s="68" t="s">
        <v>508</v>
      </c>
      <c r="D12" s="70" t="s">
        <v>1055</v>
      </c>
      <c r="E12" s="70" t="s">
        <v>1096</v>
      </c>
      <c r="F12" s="70" t="s">
        <v>128</v>
      </c>
      <c r="G12" s="69" t="s">
        <v>509</v>
      </c>
      <c r="H12" s="70" t="s">
        <v>1056</v>
      </c>
      <c r="I12" s="83">
        <v>-23132.78</v>
      </c>
      <c r="J12" s="83">
        <v>0</v>
      </c>
      <c r="K12" s="83">
        <v>15011.71</v>
      </c>
      <c r="L12" s="83">
        <v>0</v>
      </c>
      <c r="M12" s="83">
        <v>0</v>
      </c>
      <c r="N12" s="83">
        <v>-8121.0699999999797</v>
      </c>
      <c r="O12" s="35">
        <f>ROWS($A$8:N12)</f>
        <v>5</v>
      </c>
      <c r="P12" s="35" t="str">
        <f>IF($A12='Signature Page'!$H$8,O12,"")</f>
        <v/>
      </c>
      <c r="Q12" s="35">
        <f>IFERROR(SMALL($P$8:$P$1794,ROWS($P$8:P12)),"")</f>
        <v>157</v>
      </c>
      <c r="R12" s="31" t="str">
        <f t="shared" si="0"/>
        <v>A01037J60000</v>
      </c>
    </row>
    <row r="13" spans="1:19" s="31" customFormat="1" ht="19.7" customHeight="1" x14ac:dyDescent="0.25">
      <c r="A13" s="68" t="s">
        <v>24</v>
      </c>
      <c r="B13" s="69">
        <v>1</v>
      </c>
      <c r="C13" s="68">
        <v>39580000</v>
      </c>
      <c r="D13" s="70" t="s">
        <v>1057</v>
      </c>
      <c r="E13" s="70" t="s">
        <v>1096</v>
      </c>
      <c r="F13" s="70" t="s">
        <v>128</v>
      </c>
      <c r="G13" s="69" t="s">
        <v>579</v>
      </c>
      <c r="H13" s="70" t="s">
        <v>1056</v>
      </c>
      <c r="I13" s="83">
        <v>-18992</v>
      </c>
      <c r="J13" s="83">
        <v>0</v>
      </c>
      <c r="K13" s="83">
        <v>0</v>
      </c>
      <c r="L13" s="83">
        <v>0</v>
      </c>
      <c r="M13" s="83">
        <v>0</v>
      </c>
      <c r="N13" s="83">
        <v>-18992</v>
      </c>
      <c r="O13" s="35">
        <f>ROWS($A$8:N13)</f>
        <v>6</v>
      </c>
      <c r="P13" s="35" t="str">
        <f>IF($A13='Signature Page'!$H$8,O13,"")</f>
        <v/>
      </c>
      <c r="Q13" s="35">
        <f>IFERROR(SMALL($P$8:$P$1794,ROWS($P$8:P13)),"")</f>
        <v>158</v>
      </c>
      <c r="R13" s="31" t="str">
        <f t="shared" si="0"/>
        <v>A01039580000</v>
      </c>
    </row>
    <row r="14" spans="1:19" s="31" customFormat="1" ht="19.7" customHeight="1" x14ac:dyDescent="0.25">
      <c r="A14" s="68" t="s">
        <v>25</v>
      </c>
      <c r="B14" s="69">
        <v>1</v>
      </c>
      <c r="C14" s="68">
        <v>10010000</v>
      </c>
      <c r="D14" s="70" t="s">
        <v>1053</v>
      </c>
      <c r="E14" s="70" t="s">
        <v>1097</v>
      </c>
      <c r="F14" s="70" t="s">
        <v>128</v>
      </c>
      <c r="G14" s="69" t="s">
        <v>128</v>
      </c>
      <c r="H14" s="70" t="s">
        <v>1056</v>
      </c>
      <c r="I14" s="83">
        <v>0</v>
      </c>
      <c r="J14" s="83">
        <v>0</v>
      </c>
      <c r="K14" s="83">
        <v>27946340.16</v>
      </c>
      <c r="L14" s="83">
        <v>-152555</v>
      </c>
      <c r="M14" s="83">
        <v>0</v>
      </c>
      <c r="N14" s="83">
        <v>27793785.16</v>
      </c>
      <c r="O14" s="35">
        <f>ROWS($A$8:N14)</f>
        <v>7</v>
      </c>
      <c r="P14" s="35" t="str">
        <f>IF($A14='Signature Page'!$H$8,O14,"")</f>
        <v/>
      </c>
      <c r="Q14" s="35" t="str">
        <f>IFERROR(SMALL($P$8:$P$1794,ROWS($P$8:P14)),"")</f>
        <v/>
      </c>
      <c r="R14" s="31" t="str">
        <f t="shared" si="0"/>
        <v>A05010010000</v>
      </c>
    </row>
    <row r="15" spans="1:19" s="31" customFormat="1" ht="19.7" customHeight="1" x14ac:dyDescent="0.25">
      <c r="A15" s="68" t="s">
        <v>25</v>
      </c>
      <c r="B15" s="69">
        <v>1</v>
      </c>
      <c r="C15" s="68">
        <v>10050023</v>
      </c>
      <c r="D15" s="70" t="s">
        <v>1053</v>
      </c>
      <c r="E15" s="70" t="s">
        <v>1097</v>
      </c>
      <c r="F15" s="70" t="s">
        <v>128</v>
      </c>
      <c r="G15" s="69" t="s">
        <v>1489</v>
      </c>
      <c r="H15" s="70" t="s">
        <v>1056</v>
      </c>
      <c r="I15" s="83">
        <v>0</v>
      </c>
      <c r="J15" s="83">
        <v>0</v>
      </c>
      <c r="K15" s="83">
        <v>0</v>
      </c>
      <c r="L15" s="83">
        <v>152555</v>
      </c>
      <c r="M15" s="83">
        <v>0</v>
      </c>
      <c r="N15" s="83">
        <v>152555</v>
      </c>
      <c r="O15" s="35">
        <f>ROWS($A$8:N15)</f>
        <v>8</v>
      </c>
      <c r="P15" s="35" t="str">
        <f>IF($A15='Signature Page'!$H$8,O15,"")</f>
        <v/>
      </c>
      <c r="Q15" s="35" t="str">
        <f>IFERROR(SMALL($P$8:$P$1794,ROWS($P$8:P15)),"")</f>
        <v/>
      </c>
      <c r="R15" s="31" t="str">
        <f t="shared" si="0"/>
        <v>A05010050023</v>
      </c>
    </row>
    <row r="16" spans="1:19" s="31" customFormat="1" ht="19.7" customHeight="1" x14ac:dyDescent="0.25">
      <c r="A16" s="68" t="s">
        <v>25</v>
      </c>
      <c r="B16" s="69">
        <v>1</v>
      </c>
      <c r="C16" s="68">
        <v>30350000</v>
      </c>
      <c r="D16" s="70" t="s">
        <v>1053</v>
      </c>
      <c r="E16" s="70" t="s">
        <v>1097</v>
      </c>
      <c r="F16" s="70" t="s">
        <v>128</v>
      </c>
      <c r="G16" s="69" t="s">
        <v>144</v>
      </c>
      <c r="H16" s="70" t="s">
        <v>1056</v>
      </c>
      <c r="I16" s="83">
        <v>-3415.47</v>
      </c>
      <c r="J16" s="83">
        <v>-29720.84</v>
      </c>
      <c r="K16" s="83">
        <v>35196.089999999997</v>
      </c>
      <c r="L16" s="83">
        <v>-20000</v>
      </c>
      <c r="M16" s="83">
        <v>0</v>
      </c>
      <c r="N16" s="83">
        <v>-17940.22</v>
      </c>
      <c r="O16" s="35">
        <f>ROWS($A$8:N16)</f>
        <v>9</v>
      </c>
      <c r="P16" s="35" t="str">
        <f>IF($A16='Signature Page'!$H$8,O16,"")</f>
        <v/>
      </c>
      <c r="Q16" s="35" t="str">
        <f>IFERROR(SMALL($P$8:$P$1794,ROWS($P$8:P16)),"")</f>
        <v/>
      </c>
      <c r="R16" s="31" t="str">
        <f t="shared" si="0"/>
        <v>A05030350000</v>
      </c>
    </row>
    <row r="17" spans="1:18" s="31" customFormat="1" ht="19.7" customHeight="1" x14ac:dyDescent="0.25">
      <c r="A17" s="68" t="s">
        <v>25</v>
      </c>
      <c r="B17" s="69">
        <v>1</v>
      </c>
      <c r="C17" s="68">
        <v>30350048</v>
      </c>
      <c r="D17" s="70" t="s">
        <v>1053</v>
      </c>
      <c r="E17" s="70" t="s">
        <v>1097</v>
      </c>
      <c r="F17" s="70" t="s">
        <v>128</v>
      </c>
      <c r="G17" s="69" t="s">
        <v>164</v>
      </c>
      <c r="H17" s="70" t="s">
        <v>1056</v>
      </c>
      <c r="I17" s="83">
        <v>-448853.46</v>
      </c>
      <c r="J17" s="83">
        <v>-24681.599999999999</v>
      </c>
      <c r="K17" s="83">
        <v>65</v>
      </c>
      <c r="L17" s="83">
        <v>0</v>
      </c>
      <c r="M17" s="83">
        <v>0</v>
      </c>
      <c r="N17" s="83">
        <v>-473470.06</v>
      </c>
      <c r="O17" s="35">
        <f>ROWS($A$8:N17)</f>
        <v>10</v>
      </c>
      <c r="P17" s="35" t="str">
        <f>IF($A17='Signature Page'!$H$8,O17,"")</f>
        <v/>
      </c>
      <c r="Q17" s="35" t="str">
        <f>IFERROR(SMALL($P$8:$P$1794,ROWS($P$8:P17)),"")</f>
        <v/>
      </c>
      <c r="R17" s="31" t="str">
        <f t="shared" si="0"/>
        <v>A05030350048</v>
      </c>
    </row>
    <row r="18" spans="1:18" s="31" customFormat="1" ht="19.7" customHeight="1" x14ac:dyDescent="0.25">
      <c r="A18" s="68" t="s">
        <v>25</v>
      </c>
      <c r="B18" s="69">
        <v>1</v>
      </c>
      <c r="C18" s="68">
        <v>31220000</v>
      </c>
      <c r="D18" s="70" t="s">
        <v>1054</v>
      </c>
      <c r="E18" s="70" t="s">
        <v>1097</v>
      </c>
      <c r="F18" s="70" t="s">
        <v>128</v>
      </c>
      <c r="G18" s="69" t="s">
        <v>235</v>
      </c>
      <c r="H18" s="70" t="s">
        <v>1056</v>
      </c>
      <c r="I18" s="83">
        <v>-37520.01</v>
      </c>
      <c r="J18" s="83">
        <v>-8805</v>
      </c>
      <c r="K18" s="83">
        <v>0</v>
      </c>
      <c r="L18" s="83">
        <v>20000</v>
      </c>
      <c r="M18" s="83">
        <v>0</v>
      </c>
      <c r="N18" s="83">
        <v>-26325.01</v>
      </c>
      <c r="O18" s="35">
        <f>ROWS($A$8:N18)</f>
        <v>11</v>
      </c>
      <c r="P18" s="35" t="str">
        <f>IF($A18='Signature Page'!$H$8,O18,"")</f>
        <v/>
      </c>
      <c r="Q18" s="35" t="str">
        <f>IFERROR(SMALL($P$8:$P$1794,ROWS($P$8:P18)),"")</f>
        <v/>
      </c>
      <c r="R18" s="31" t="str">
        <f t="shared" si="0"/>
        <v>A05031220000</v>
      </c>
    </row>
    <row r="19" spans="1:18" s="31" customFormat="1" ht="19.7" customHeight="1" x14ac:dyDescent="0.25">
      <c r="A19" s="68" t="s">
        <v>25</v>
      </c>
      <c r="B19" s="69">
        <v>1</v>
      </c>
      <c r="C19" s="68">
        <v>31770000</v>
      </c>
      <c r="D19" s="70" t="s">
        <v>1053</v>
      </c>
      <c r="E19" s="70" t="s">
        <v>1097</v>
      </c>
      <c r="F19" s="70" t="s">
        <v>128</v>
      </c>
      <c r="G19" s="69" t="s">
        <v>258</v>
      </c>
      <c r="H19" s="70" t="s">
        <v>1056</v>
      </c>
      <c r="I19" s="83">
        <v>-38291.97</v>
      </c>
      <c r="J19" s="83">
        <v>-19848</v>
      </c>
      <c r="K19" s="83">
        <v>13940</v>
      </c>
      <c r="L19" s="83">
        <v>0</v>
      </c>
      <c r="M19" s="83">
        <v>0</v>
      </c>
      <c r="N19" s="83">
        <v>-44199.97</v>
      </c>
      <c r="O19" s="35">
        <f>ROWS($A$8:N19)</f>
        <v>12</v>
      </c>
      <c r="P19" s="35" t="str">
        <f>IF($A19='Signature Page'!$H$8,O19,"")</f>
        <v/>
      </c>
      <c r="Q19" s="35" t="str">
        <f>IFERROR(SMALL($P$8:$P$1794,ROWS($P$8:P19)),"")</f>
        <v/>
      </c>
      <c r="R19" s="31" t="str">
        <f t="shared" si="0"/>
        <v>A05031770000</v>
      </c>
    </row>
    <row r="20" spans="1:18" s="31" customFormat="1" ht="19.7" customHeight="1" x14ac:dyDescent="0.25">
      <c r="A20" s="68" t="s">
        <v>26</v>
      </c>
      <c r="B20" s="69">
        <v>1</v>
      </c>
      <c r="C20" s="68">
        <v>10010000</v>
      </c>
      <c r="D20" s="70" t="s">
        <v>1053</v>
      </c>
      <c r="E20" s="70" t="s">
        <v>1098</v>
      </c>
      <c r="F20" s="70" t="s">
        <v>128</v>
      </c>
      <c r="G20" s="69" t="s">
        <v>128</v>
      </c>
      <c r="H20" s="70" t="s">
        <v>1056</v>
      </c>
      <c r="I20" s="83">
        <v>92.63</v>
      </c>
      <c r="J20" s="83">
        <v>0</v>
      </c>
      <c r="K20" s="83">
        <v>5272423.07</v>
      </c>
      <c r="L20" s="83">
        <v>-47535</v>
      </c>
      <c r="M20" s="83">
        <v>0</v>
      </c>
      <c r="N20" s="83">
        <v>5224980.7</v>
      </c>
      <c r="O20" s="35">
        <f>ROWS($A$8:N20)</f>
        <v>13</v>
      </c>
      <c r="P20" s="35" t="str">
        <f>IF($A20='Signature Page'!$H$8,O20,"")</f>
        <v/>
      </c>
      <c r="Q20" s="35" t="str">
        <f>IFERROR(SMALL($P$8:$P$1794,ROWS($P$8:P20)),"")</f>
        <v/>
      </c>
      <c r="R20" s="31" t="str">
        <f t="shared" si="0"/>
        <v>A15010010000</v>
      </c>
    </row>
    <row r="21" spans="1:18" s="31" customFormat="1" ht="19.7" customHeight="1" x14ac:dyDescent="0.25">
      <c r="A21" s="68" t="s">
        <v>26</v>
      </c>
      <c r="B21" s="69">
        <v>1</v>
      </c>
      <c r="C21" s="68">
        <v>10050023</v>
      </c>
      <c r="D21" s="70" t="s">
        <v>1053</v>
      </c>
      <c r="E21" s="70" t="s">
        <v>1098</v>
      </c>
      <c r="F21" s="70" t="s">
        <v>128</v>
      </c>
      <c r="G21" s="69" t="s">
        <v>1489</v>
      </c>
      <c r="H21" s="70" t="s">
        <v>1056</v>
      </c>
      <c r="I21" s="83">
        <v>0</v>
      </c>
      <c r="J21" s="83">
        <v>0</v>
      </c>
      <c r="K21" s="83">
        <v>0</v>
      </c>
      <c r="L21" s="83">
        <v>47535</v>
      </c>
      <c r="M21" s="83">
        <v>0</v>
      </c>
      <c r="N21" s="83">
        <v>47535</v>
      </c>
      <c r="O21" s="35">
        <f>ROWS($A$8:N21)</f>
        <v>14</v>
      </c>
      <c r="P21" s="35" t="str">
        <f>IF($A21='Signature Page'!$H$8,O21,"")</f>
        <v/>
      </c>
      <c r="Q21" s="35" t="str">
        <f>IFERROR(SMALL($P$8:$P$1794,ROWS($P$8:P21)),"")</f>
        <v/>
      </c>
      <c r="R21" s="31" t="str">
        <f t="shared" si="0"/>
        <v>A15010050023</v>
      </c>
    </row>
    <row r="22" spans="1:18" s="31" customFormat="1" ht="19.7" customHeight="1" x14ac:dyDescent="0.25">
      <c r="A22" s="68" t="s">
        <v>26</v>
      </c>
      <c r="B22" s="69">
        <v>1</v>
      </c>
      <c r="C22" s="68">
        <v>28370000</v>
      </c>
      <c r="D22" s="70" t="s">
        <v>1053</v>
      </c>
      <c r="E22" s="70" t="s">
        <v>1098</v>
      </c>
      <c r="F22" s="70" t="s">
        <v>128</v>
      </c>
      <c r="G22" s="69" t="s">
        <v>137</v>
      </c>
      <c r="H22" s="70" t="s">
        <v>1056</v>
      </c>
      <c r="I22" s="83">
        <v>0</v>
      </c>
      <c r="J22" s="83">
        <v>-975</v>
      </c>
      <c r="K22" s="83">
        <v>0</v>
      </c>
      <c r="L22" s="83">
        <v>0</v>
      </c>
      <c r="M22" s="83">
        <v>0</v>
      </c>
      <c r="N22" s="83">
        <v>-975</v>
      </c>
      <c r="O22" s="35">
        <f>ROWS($A$8:N22)</f>
        <v>15</v>
      </c>
      <c r="P22" s="35" t="str">
        <f>IF($A22='Signature Page'!$H$8,O22,"")</f>
        <v/>
      </c>
      <c r="Q22" s="35" t="str">
        <f>IFERROR(SMALL($P$8:$P$1794,ROWS($P$8:P22)),"")</f>
        <v/>
      </c>
      <c r="R22" s="31" t="str">
        <f t="shared" si="0"/>
        <v>A15028370000</v>
      </c>
    </row>
    <row r="23" spans="1:18" s="31" customFormat="1" ht="19.7" customHeight="1" x14ac:dyDescent="0.25">
      <c r="A23" s="68" t="s">
        <v>26</v>
      </c>
      <c r="B23" s="69">
        <v>1</v>
      </c>
      <c r="C23" s="68">
        <v>30350000</v>
      </c>
      <c r="D23" s="70" t="s">
        <v>1055</v>
      </c>
      <c r="E23" s="70" t="s">
        <v>1098</v>
      </c>
      <c r="F23" s="70" t="s">
        <v>128</v>
      </c>
      <c r="G23" s="69" t="s">
        <v>144</v>
      </c>
      <c r="H23" s="70" t="s">
        <v>1056</v>
      </c>
      <c r="I23" s="83">
        <v>-85791.24</v>
      </c>
      <c r="J23" s="83">
        <v>-139354.01</v>
      </c>
      <c r="K23" s="83">
        <v>181718.6</v>
      </c>
      <c r="L23" s="83">
        <v>0</v>
      </c>
      <c r="M23" s="83">
        <v>0</v>
      </c>
      <c r="N23" s="83">
        <v>-43426.65</v>
      </c>
      <c r="O23" s="35">
        <f>ROWS($A$8:N23)</f>
        <v>16</v>
      </c>
      <c r="P23" s="35" t="str">
        <f>IF($A23='Signature Page'!$H$8,O23,"")</f>
        <v/>
      </c>
      <c r="Q23" s="35" t="str">
        <f>IFERROR(SMALL($P$8:$P$1794,ROWS($P$8:P23)),"")</f>
        <v/>
      </c>
      <c r="R23" s="31" t="str">
        <f t="shared" si="0"/>
        <v>A15030350000</v>
      </c>
    </row>
    <row r="24" spans="1:18" s="31" customFormat="1" ht="19.7" customHeight="1" x14ac:dyDescent="0.25">
      <c r="A24" s="68" t="s">
        <v>27</v>
      </c>
      <c r="B24" s="69">
        <v>1</v>
      </c>
      <c r="C24" s="68">
        <v>10010000</v>
      </c>
      <c r="D24" s="70" t="s">
        <v>1053</v>
      </c>
      <c r="E24" s="70" t="s">
        <v>1099</v>
      </c>
      <c r="F24" s="70" t="s">
        <v>128</v>
      </c>
      <c r="G24" s="69" t="s">
        <v>128</v>
      </c>
      <c r="H24" s="70" t="s">
        <v>1056</v>
      </c>
      <c r="I24" s="83">
        <v>-1.23</v>
      </c>
      <c r="J24" s="83">
        <v>0</v>
      </c>
      <c r="K24" s="83">
        <v>11157370.810000001</v>
      </c>
      <c r="L24" s="83">
        <v>0</v>
      </c>
      <c r="M24" s="83">
        <v>0</v>
      </c>
      <c r="N24" s="83">
        <v>11157369.58</v>
      </c>
      <c r="O24" s="35">
        <f>ROWS($A$8:N24)</f>
        <v>17</v>
      </c>
      <c r="P24" s="35" t="str">
        <f>IF($A24='Signature Page'!$H$8,O24,"")</f>
        <v/>
      </c>
      <c r="Q24" s="35" t="str">
        <f>IFERROR(SMALL($P$8:$P$1794,ROWS($P$8:P24)),"")</f>
        <v/>
      </c>
      <c r="R24" s="31" t="str">
        <f t="shared" si="0"/>
        <v>A17010010000</v>
      </c>
    </row>
    <row r="25" spans="1:18" s="31" customFormat="1" ht="19.7" customHeight="1" x14ac:dyDescent="0.25">
      <c r="A25" s="68" t="s">
        <v>27</v>
      </c>
      <c r="B25" s="69">
        <v>1</v>
      </c>
      <c r="C25" s="68">
        <v>10050023</v>
      </c>
      <c r="D25" s="70" t="s">
        <v>1053</v>
      </c>
      <c r="E25" s="70" t="s">
        <v>1099</v>
      </c>
      <c r="F25" s="70" t="s">
        <v>128</v>
      </c>
      <c r="G25" s="69" t="s">
        <v>1489</v>
      </c>
      <c r="H25" s="70" t="s">
        <v>1056</v>
      </c>
      <c r="I25" s="83">
        <v>0</v>
      </c>
      <c r="J25" s="83">
        <v>0</v>
      </c>
      <c r="K25" s="83">
        <v>2772051.02</v>
      </c>
      <c r="L25" s="83">
        <v>0</v>
      </c>
      <c r="M25" s="83">
        <v>0</v>
      </c>
      <c r="N25" s="83">
        <v>2772051.02</v>
      </c>
      <c r="O25" s="35">
        <f>ROWS($A$8:N25)</f>
        <v>18</v>
      </c>
      <c r="P25" s="35" t="str">
        <f>IF($A25='Signature Page'!$H$8,O25,"")</f>
        <v/>
      </c>
      <c r="Q25" s="35" t="str">
        <f>IFERROR(SMALL($P$8:$P$1794,ROWS($P$8:P25)),"")</f>
        <v/>
      </c>
      <c r="R25" s="31" t="str">
        <f t="shared" si="0"/>
        <v>A17010050023</v>
      </c>
    </row>
    <row r="26" spans="1:18" s="31" customFormat="1" ht="19.7" customHeight="1" x14ac:dyDescent="0.25">
      <c r="A26" s="68" t="s">
        <v>27</v>
      </c>
      <c r="B26" s="69">
        <v>1</v>
      </c>
      <c r="C26" s="68">
        <v>30350000</v>
      </c>
      <c r="D26" s="70" t="s">
        <v>1053</v>
      </c>
      <c r="E26" s="70" t="s">
        <v>1099</v>
      </c>
      <c r="F26" s="70" t="s">
        <v>128</v>
      </c>
      <c r="G26" s="69" t="s">
        <v>144</v>
      </c>
      <c r="H26" s="70" t="s">
        <v>1056</v>
      </c>
      <c r="I26" s="83">
        <v>0</v>
      </c>
      <c r="J26" s="83">
        <v>-16395.46</v>
      </c>
      <c r="K26" s="83">
        <v>16395.46</v>
      </c>
      <c r="L26" s="83">
        <v>0</v>
      </c>
      <c r="M26" s="83">
        <v>0</v>
      </c>
      <c r="N26" s="83">
        <v>0</v>
      </c>
      <c r="O26" s="35">
        <f>ROWS($A$8:N26)</f>
        <v>19</v>
      </c>
      <c r="P26" s="35" t="str">
        <f>IF($A26='Signature Page'!$H$8,O26,"")</f>
        <v/>
      </c>
      <c r="Q26" s="35" t="str">
        <f>IFERROR(SMALL($P$8:$P$1794,ROWS($P$8:P26)),"")</f>
        <v/>
      </c>
      <c r="R26" s="31" t="str">
        <f t="shared" si="0"/>
        <v>A17030350000</v>
      </c>
    </row>
    <row r="27" spans="1:18" s="31" customFormat="1" ht="19.7" customHeight="1" x14ac:dyDescent="0.25">
      <c r="A27" s="68" t="s">
        <v>27</v>
      </c>
      <c r="B27" s="69">
        <v>1</v>
      </c>
      <c r="C27" s="68">
        <v>39580000</v>
      </c>
      <c r="D27" s="70" t="s">
        <v>1057</v>
      </c>
      <c r="E27" s="70" t="s">
        <v>1099</v>
      </c>
      <c r="F27" s="70" t="s">
        <v>128</v>
      </c>
      <c r="G27" s="69" t="s">
        <v>579</v>
      </c>
      <c r="H27" s="70" t="s">
        <v>1056</v>
      </c>
      <c r="I27" s="83">
        <v>0</v>
      </c>
      <c r="J27" s="83">
        <v>-505</v>
      </c>
      <c r="K27" s="83">
        <v>505</v>
      </c>
      <c r="L27" s="83">
        <v>0</v>
      </c>
      <c r="M27" s="83">
        <v>0</v>
      </c>
      <c r="N27" s="83">
        <v>0</v>
      </c>
      <c r="O27" s="35">
        <f>ROWS($A$8:N27)</f>
        <v>20</v>
      </c>
      <c r="P27" s="35" t="str">
        <f>IF($A27='Signature Page'!$H$8,O27,"")</f>
        <v/>
      </c>
      <c r="Q27" s="35" t="str">
        <f>IFERROR(SMALL($P$8:$P$1794,ROWS($P$8:P27)),"")</f>
        <v/>
      </c>
      <c r="R27" s="31" t="str">
        <f t="shared" si="0"/>
        <v>A17039580000</v>
      </c>
    </row>
    <row r="28" spans="1:18" s="31" customFormat="1" ht="19.7" customHeight="1" x14ac:dyDescent="0.25">
      <c r="A28" s="68" t="s">
        <v>28</v>
      </c>
      <c r="B28" s="69">
        <v>1</v>
      </c>
      <c r="C28" s="68">
        <v>10010000</v>
      </c>
      <c r="D28" s="70" t="s">
        <v>1053</v>
      </c>
      <c r="E28" s="70" t="s">
        <v>1100</v>
      </c>
      <c r="F28" s="70" t="s">
        <v>128</v>
      </c>
      <c r="G28" s="69" t="s">
        <v>128</v>
      </c>
      <c r="H28" s="70" t="s">
        <v>1056</v>
      </c>
      <c r="I28" s="83">
        <v>0</v>
      </c>
      <c r="J28" s="83">
        <v>0</v>
      </c>
      <c r="K28" s="83">
        <v>2338488.5099999998</v>
      </c>
      <c r="L28" s="83">
        <v>0</v>
      </c>
      <c r="M28" s="83">
        <v>0</v>
      </c>
      <c r="N28" s="83">
        <v>2338488.5099999998</v>
      </c>
      <c r="O28" s="35">
        <f>ROWS($A$8:N28)</f>
        <v>21</v>
      </c>
      <c r="P28" s="35" t="str">
        <f>IF($A28='Signature Page'!$H$8,O28,"")</f>
        <v/>
      </c>
      <c r="Q28" s="35" t="str">
        <f>IFERROR(SMALL($P$8:$P$1794,ROWS($P$8:P28)),"")</f>
        <v/>
      </c>
      <c r="R28" s="31" t="str">
        <f t="shared" si="0"/>
        <v>A20010010000</v>
      </c>
    </row>
    <row r="29" spans="1:18" s="31" customFormat="1" ht="19.7" customHeight="1" x14ac:dyDescent="0.25">
      <c r="A29" s="68" t="s">
        <v>28</v>
      </c>
      <c r="B29" s="69">
        <v>1</v>
      </c>
      <c r="C29" s="68">
        <v>30350000</v>
      </c>
      <c r="D29" s="70" t="s">
        <v>1053</v>
      </c>
      <c r="E29" s="70" t="s">
        <v>1100</v>
      </c>
      <c r="F29" s="70" t="s">
        <v>128</v>
      </c>
      <c r="G29" s="69" t="s">
        <v>144</v>
      </c>
      <c r="H29" s="70" t="s">
        <v>1056</v>
      </c>
      <c r="I29" s="83">
        <v>-741528.12</v>
      </c>
      <c r="J29" s="83">
        <v>0</v>
      </c>
      <c r="K29" s="83">
        <v>0</v>
      </c>
      <c r="L29" s="83">
        <v>0</v>
      </c>
      <c r="M29" s="83">
        <v>0</v>
      </c>
      <c r="N29" s="83">
        <v>-741528.12</v>
      </c>
      <c r="O29" s="35">
        <f>ROWS($A$8:N29)</f>
        <v>22</v>
      </c>
      <c r="P29" s="35" t="str">
        <f>IF($A29='Signature Page'!$H$8,O29,"")</f>
        <v/>
      </c>
      <c r="Q29" s="35" t="str">
        <f>IFERROR(SMALL($P$8:$P$1794,ROWS($P$8:P29)),"")</f>
        <v/>
      </c>
      <c r="R29" s="31" t="str">
        <f t="shared" si="0"/>
        <v>A20030350000</v>
      </c>
    </row>
    <row r="30" spans="1:18" s="31" customFormat="1" ht="19.7" customHeight="1" x14ac:dyDescent="0.25">
      <c r="A30" s="68" t="s">
        <v>29</v>
      </c>
      <c r="B30" s="69">
        <v>1</v>
      </c>
      <c r="C30" s="68">
        <v>30350000</v>
      </c>
      <c r="D30" s="70" t="s">
        <v>1053</v>
      </c>
      <c r="E30" s="70" t="s">
        <v>30</v>
      </c>
      <c r="F30" s="70" t="s">
        <v>128</v>
      </c>
      <c r="G30" s="69" t="s">
        <v>144</v>
      </c>
      <c r="H30" s="70" t="s">
        <v>1056</v>
      </c>
      <c r="I30" s="83">
        <v>-229.53</v>
      </c>
      <c r="J30" s="83">
        <v>0</v>
      </c>
      <c r="K30" s="83">
        <v>0</v>
      </c>
      <c r="L30" s="83">
        <v>0</v>
      </c>
      <c r="M30" s="83">
        <v>0</v>
      </c>
      <c r="N30" s="83">
        <v>-229.53</v>
      </c>
      <c r="O30" s="35">
        <f>ROWS($A$8:N30)</f>
        <v>23</v>
      </c>
      <c r="P30" s="35" t="str">
        <f>IF($A30='Signature Page'!$H$8,O30,"")</f>
        <v/>
      </c>
      <c r="Q30" s="35" t="str">
        <f>IFERROR(SMALL($P$8:$P$1794,ROWS($P$8:P30)),"")</f>
        <v/>
      </c>
      <c r="R30" s="31" t="str">
        <f t="shared" si="0"/>
        <v>A85030350000</v>
      </c>
    </row>
    <row r="31" spans="1:18" s="31" customFormat="1" ht="19.7" customHeight="1" x14ac:dyDescent="0.25">
      <c r="A31" s="68" t="s">
        <v>29</v>
      </c>
      <c r="B31" s="69">
        <v>5</v>
      </c>
      <c r="C31" s="68">
        <v>47060000</v>
      </c>
      <c r="D31" s="70" t="s">
        <v>1055</v>
      </c>
      <c r="E31" s="70" t="s">
        <v>30</v>
      </c>
      <c r="F31" s="70" t="s">
        <v>1101</v>
      </c>
      <c r="G31" s="69" t="s">
        <v>850</v>
      </c>
      <c r="H31" s="70" t="s">
        <v>1056</v>
      </c>
      <c r="I31" s="83">
        <v>-2.83</v>
      </c>
      <c r="J31" s="83">
        <v>0</v>
      </c>
      <c r="K31" s="83">
        <v>0</v>
      </c>
      <c r="L31" s="83">
        <v>0</v>
      </c>
      <c r="M31" s="83">
        <v>0</v>
      </c>
      <c r="N31" s="83">
        <v>-2.83</v>
      </c>
      <c r="O31" s="35">
        <f>ROWS($A$8:N31)</f>
        <v>24</v>
      </c>
      <c r="P31" s="35" t="str">
        <f>IF($A31='Signature Page'!$H$8,O31,"")</f>
        <v/>
      </c>
      <c r="Q31" s="35" t="str">
        <f>IFERROR(SMALL($P$8:$P$1794,ROWS($P$8:P31)),"")</f>
        <v/>
      </c>
      <c r="R31" s="31" t="str">
        <f t="shared" si="0"/>
        <v>A85047060000</v>
      </c>
    </row>
    <row r="32" spans="1:18" s="31" customFormat="1" ht="19.7" customHeight="1" x14ac:dyDescent="0.25">
      <c r="A32" s="68" t="s">
        <v>29</v>
      </c>
      <c r="B32" s="69">
        <v>1</v>
      </c>
      <c r="C32" s="68">
        <v>49730000</v>
      </c>
      <c r="D32" s="70" t="s">
        <v>1055</v>
      </c>
      <c r="E32" s="70" t="s">
        <v>30</v>
      </c>
      <c r="F32" s="70" t="s">
        <v>128</v>
      </c>
      <c r="G32" s="69" t="s">
        <v>931</v>
      </c>
      <c r="H32" s="70" t="s">
        <v>1056</v>
      </c>
      <c r="I32" s="83">
        <v>-470113.57</v>
      </c>
      <c r="J32" s="83">
        <v>0</v>
      </c>
      <c r="K32" s="83">
        <v>-3066503.38</v>
      </c>
      <c r="L32" s="83">
        <v>-300000</v>
      </c>
      <c r="M32" s="83">
        <v>0</v>
      </c>
      <c r="N32" s="83">
        <v>-3836616.95</v>
      </c>
      <c r="O32" s="35">
        <f>ROWS($A$8:N32)</f>
        <v>25</v>
      </c>
      <c r="P32" s="35" t="str">
        <f>IF($A32='Signature Page'!$H$8,O32,"")</f>
        <v/>
      </c>
      <c r="Q32" s="35" t="str">
        <f>IFERROR(SMALL($P$8:$P$1794,ROWS($P$8:P32)),"")</f>
        <v/>
      </c>
      <c r="R32" s="31" t="str">
        <f t="shared" si="0"/>
        <v>A85049730000</v>
      </c>
    </row>
    <row r="33" spans="1:18" s="31" customFormat="1" ht="19.7" customHeight="1" x14ac:dyDescent="0.25">
      <c r="A33" s="68" t="s">
        <v>29</v>
      </c>
      <c r="B33" s="69">
        <v>5</v>
      </c>
      <c r="C33" s="68" t="s">
        <v>1241</v>
      </c>
      <c r="D33" s="70" t="s">
        <v>1055</v>
      </c>
      <c r="E33" s="70" t="s">
        <v>30</v>
      </c>
      <c r="F33" s="70" t="s">
        <v>1101</v>
      </c>
      <c r="G33" s="69" t="s">
        <v>1242</v>
      </c>
      <c r="H33" s="70" t="s">
        <v>1056</v>
      </c>
      <c r="I33" s="83">
        <v>-74856.649999999994</v>
      </c>
      <c r="J33" s="83">
        <v>-23780.91</v>
      </c>
      <c r="K33" s="83">
        <v>84533.63</v>
      </c>
      <c r="L33" s="83">
        <v>0</v>
      </c>
      <c r="M33" s="83">
        <v>0</v>
      </c>
      <c r="N33" s="83">
        <v>-14103.93</v>
      </c>
      <c r="O33" s="35">
        <f>ROWS($A$8:N33)</f>
        <v>26</v>
      </c>
      <c r="P33" s="35" t="str">
        <f>IF($A33='Signature Page'!$H$8,O33,"")</f>
        <v/>
      </c>
      <c r="Q33" s="35" t="str">
        <f>IFERROR(SMALL($P$8:$P$1794,ROWS($P$8:P33)),"")</f>
        <v/>
      </c>
      <c r="R33" s="31" t="str">
        <f t="shared" si="0"/>
        <v>A85051C10003</v>
      </c>
    </row>
    <row r="34" spans="1:18" s="31" customFormat="1" ht="19.7" customHeight="1" x14ac:dyDescent="0.25">
      <c r="A34" s="68" t="s">
        <v>31</v>
      </c>
      <c r="B34" s="69">
        <v>1</v>
      </c>
      <c r="C34" s="68">
        <v>10010000</v>
      </c>
      <c r="D34" s="70" t="s">
        <v>1053</v>
      </c>
      <c r="E34" s="70" t="s">
        <v>32</v>
      </c>
      <c r="F34" s="70" t="s">
        <v>128</v>
      </c>
      <c r="G34" s="69" t="s">
        <v>128</v>
      </c>
      <c r="H34" s="70" t="s">
        <v>1058</v>
      </c>
      <c r="I34" s="83">
        <v>0</v>
      </c>
      <c r="J34" s="83">
        <v>0</v>
      </c>
      <c r="K34" s="83">
        <v>86912471.129999995</v>
      </c>
      <c r="L34" s="83">
        <v>-728252</v>
      </c>
      <c r="M34" s="83">
        <v>0</v>
      </c>
      <c r="N34" s="83">
        <v>86184219.129999995</v>
      </c>
      <c r="O34" s="35">
        <f>ROWS($A$8:N34)</f>
        <v>27</v>
      </c>
      <c r="P34" s="35" t="str">
        <f>IF($A34='Signature Page'!$H$8,O34,"")</f>
        <v/>
      </c>
      <c r="Q34" s="35" t="str">
        <f>IFERROR(SMALL($P$8:$P$1794,ROWS($P$8:P34)),"")</f>
        <v/>
      </c>
      <c r="R34" s="31" t="str">
        <f t="shared" si="0"/>
        <v>B04010010000</v>
      </c>
    </row>
    <row r="35" spans="1:18" s="31" customFormat="1" ht="19.7" customHeight="1" x14ac:dyDescent="0.25">
      <c r="A35" s="68" t="s">
        <v>31</v>
      </c>
      <c r="B35" s="69">
        <v>1</v>
      </c>
      <c r="C35" s="68">
        <v>10050023</v>
      </c>
      <c r="D35" s="70" t="s">
        <v>1053</v>
      </c>
      <c r="E35" s="70" t="s">
        <v>32</v>
      </c>
      <c r="F35" s="70" t="s">
        <v>128</v>
      </c>
      <c r="G35" s="69" t="s">
        <v>1489</v>
      </c>
      <c r="H35" s="70" t="s">
        <v>1058</v>
      </c>
      <c r="I35" s="83">
        <v>0</v>
      </c>
      <c r="J35" s="83">
        <v>0</v>
      </c>
      <c r="K35" s="83">
        <v>0</v>
      </c>
      <c r="L35" s="83">
        <v>728252</v>
      </c>
      <c r="M35" s="83">
        <v>0</v>
      </c>
      <c r="N35" s="83">
        <v>728252</v>
      </c>
      <c r="O35" s="35">
        <f>ROWS($A$8:N35)</f>
        <v>28</v>
      </c>
      <c r="P35" s="35" t="str">
        <f>IF($A35='Signature Page'!$H$8,O35,"")</f>
        <v/>
      </c>
      <c r="Q35" s="35" t="str">
        <f>IFERROR(SMALL($P$8:$P$1794,ROWS($P$8:P35)),"")</f>
        <v/>
      </c>
      <c r="R35" s="31" t="str">
        <f t="shared" si="0"/>
        <v>B04010050023</v>
      </c>
    </row>
    <row r="36" spans="1:18" s="31" customFormat="1" ht="19.7" customHeight="1" x14ac:dyDescent="0.25">
      <c r="A36" s="68" t="s">
        <v>31</v>
      </c>
      <c r="B36" s="69">
        <v>1</v>
      </c>
      <c r="C36" s="68">
        <v>30350000</v>
      </c>
      <c r="D36" s="70" t="s">
        <v>1053</v>
      </c>
      <c r="E36" s="70" t="s">
        <v>32</v>
      </c>
      <c r="F36" s="70" t="s">
        <v>128</v>
      </c>
      <c r="G36" s="69" t="s">
        <v>144</v>
      </c>
      <c r="H36" s="70" t="s">
        <v>1058</v>
      </c>
      <c r="I36" s="83">
        <v>-144808.53</v>
      </c>
      <c r="J36" s="83">
        <v>-15567.37</v>
      </c>
      <c r="K36" s="83">
        <v>12274.35</v>
      </c>
      <c r="L36" s="83">
        <v>-26395.97</v>
      </c>
      <c r="M36" s="83">
        <v>0</v>
      </c>
      <c r="N36" s="83">
        <v>-174497.52</v>
      </c>
      <c r="O36" s="35">
        <f>ROWS($A$8:N36)</f>
        <v>29</v>
      </c>
      <c r="P36" s="35" t="str">
        <f>IF($A36='Signature Page'!$H$8,O36,"")</f>
        <v/>
      </c>
      <c r="Q36" s="35" t="str">
        <f>IFERROR(SMALL($P$8:$P$1794,ROWS($P$8:P36)),"")</f>
        <v/>
      </c>
      <c r="R36" s="31" t="str">
        <f t="shared" si="0"/>
        <v>B04030350000</v>
      </c>
    </row>
    <row r="37" spans="1:18" s="31" customFormat="1" ht="19.7" customHeight="1" x14ac:dyDescent="0.25">
      <c r="A37" s="68" t="s">
        <v>31</v>
      </c>
      <c r="B37" s="69">
        <v>1</v>
      </c>
      <c r="C37" s="68">
        <v>30350072</v>
      </c>
      <c r="D37" s="70" t="s">
        <v>1054</v>
      </c>
      <c r="E37" s="70" t="s">
        <v>32</v>
      </c>
      <c r="F37" s="70" t="s">
        <v>128</v>
      </c>
      <c r="G37" s="69" t="s">
        <v>185</v>
      </c>
      <c r="H37" s="70" t="s">
        <v>1058</v>
      </c>
      <c r="I37" s="83">
        <v>-129160.54</v>
      </c>
      <c r="J37" s="83">
        <v>-797000</v>
      </c>
      <c r="K37" s="83">
        <v>886922.47</v>
      </c>
      <c r="L37" s="83">
        <v>0</v>
      </c>
      <c r="M37" s="83">
        <v>0</v>
      </c>
      <c r="N37" s="83">
        <v>-39238.070000000102</v>
      </c>
      <c r="O37" s="35">
        <f>ROWS($A$8:N37)</f>
        <v>30</v>
      </c>
      <c r="P37" s="35" t="str">
        <f>IF($A37='Signature Page'!$H$8,O37,"")</f>
        <v/>
      </c>
      <c r="Q37" s="35" t="str">
        <f>IFERROR(SMALL($P$8:$P$1794,ROWS($P$8:P37)),"")</f>
        <v/>
      </c>
      <c r="R37" s="31" t="str">
        <f t="shared" si="0"/>
        <v>B04030350072</v>
      </c>
    </row>
    <row r="38" spans="1:18" s="31" customFormat="1" ht="19.7" customHeight="1" x14ac:dyDescent="0.25">
      <c r="A38" s="68" t="s">
        <v>31</v>
      </c>
      <c r="B38" s="69">
        <v>1</v>
      </c>
      <c r="C38" s="68">
        <v>30350074</v>
      </c>
      <c r="D38" s="70" t="s">
        <v>1054</v>
      </c>
      <c r="E38" s="70" t="s">
        <v>32</v>
      </c>
      <c r="F38" s="70" t="s">
        <v>128</v>
      </c>
      <c r="G38" s="69" t="s">
        <v>186</v>
      </c>
      <c r="H38" s="70" t="s">
        <v>1058</v>
      </c>
      <c r="I38" s="83">
        <v>-141781.24</v>
      </c>
      <c r="J38" s="83">
        <v>-26937.06</v>
      </c>
      <c r="K38" s="83">
        <v>80060.11</v>
      </c>
      <c r="L38" s="83">
        <v>0</v>
      </c>
      <c r="M38" s="83">
        <v>0</v>
      </c>
      <c r="N38" s="83">
        <v>-88658.19</v>
      </c>
      <c r="O38" s="35">
        <f>ROWS($A$8:N38)</f>
        <v>31</v>
      </c>
      <c r="P38" s="35" t="str">
        <f>IF($A38='Signature Page'!$H$8,O38,"")</f>
        <v/>
      </c>
      <c r="Q38" s="35" t="str">
        <f>IFERROR(SMALL($P$8:$P$1794,ROWS($P$8:P38)),"")</f>
        <v/>
      </c>
      <c r="R38" s="31" t="str">
        <f t="shared" si="0"/>
        <v>B04030350074</v>
      </c>
    </row>
    <row r="39" spans="1:18" s="31" customFormat="1" ht="19.7" customHeight="1" x14ac:dyDescent="0.25">
      <c r="A39" s="68" t="s">
        <v>31</v>
      </c>
      <c r="B39" s="69">
        <v>1</v>
      </c>
      <c r="C39" s="68">
        <v>30350094</v>
      </c>
      <c r="D39" s="70" t="s">
        <v>1057</v>
      </c>
      <c r="E39" s="70" t="s">
        <v>32</v>
      </c>
      <c r="F39" s="70" t="s">
        <v>128</v>
      </c>
      <c r="G39" s="69" t="s">
        <v>197</v>
      </c>
      <c r="H39" s="70" t="s">
        <v>1058</v>
      </c>
      <c r="I39" s="83">
        <v>-968154.81</v>
      </c>
      <c r="J39" s="83">
        <v>-253250</v>
      </c>
      <c r="K39" s="83">
        <v>0</v>
      </c>
      <c r="L39" s="83">
        <v>0</v>
      </c>
      <c r="M39" s="83">
        <v>0</v>
      </c>
      <c r="N39" s="83">
        <v>-1221404.81</v>
      </c>
      <c r="O39" s="35">
        <f>ROWS($A$8:N39)</f>
        <v>32</v>
      </c>
      <c r="P39" s="35" t="str">
        <f>IF($A39='Signature Page'!$H$8,O39,"")</f>
        <v/>
      </c>
      <c r="Q39" s="35" t="str">
        <f>IFERROR(SMALL($P$8:$P$1794,ROWS($P$8:P39)),"")</f>
        <v/>
      </c>
      <c r="R39" s="31" t="str">
        <f t="shared" si="0"/>
        <v>B04030350094</v>
      </c>
    </row>
    <row r="40" spans="1:18" s="31" customFormat="1" ht="19.7" customHeight="1" x14ac:dyDescent="0.25">
      <c r="A40" s="68" t="s">
        <v>31</v>
      </c>
      <c r="B40" s="69">
        <v>1</v>
      </c>
      <c r="C40" s="68">
        <v>30350095</v>
      </c>
      <c r="D40" s="70" t="s">
        <v>1053</v>
      </c>
      <c r="E40" s="70" t="s">
        <v>32</v>
      </c>
      <c r="F40" s="70" t="s">
        <v>128</v>
      </c>
      <c r="G40" s="69" t="s">
        <v>198</v>
      </c>
      <c r="H40" s="70" t="s">
        <v>1058</v>
      </c>
      <c r="I40" s="83">
        <v>-4374</v>
      </c>
      <c r="J40" s="83">
        <v>-1416</v>
      </c>
      <c r="K40" s="83">
        <v>0</v>
      </c>
      <c r="L40" s="83">
        <v>0</v>
      </c>
      <c r="M40" s="83">
        <v>0</v>
      </c>
      <c r="N40" s="83">
        <v>-5790</v>
      </c>
      <c r="O40" s="35">
        <f>ROWS($A$8:N40)</f>
        <v>33</v>
      </c>
      <c r="P40" s="35" t="str">
        <f>IF($A40='Signature Page'!$H$8,O40,"")</f>
        <v/>
      </c>
      <c r="Q40" s="35" t="str">
        <f>IFERROR(SMALL($P$8:$P$1794,ROWS($P$8:P40)),"")</f>
        <v/>
      </c>
      <c r="R40" s="31" t="str">
        <f t="shared" si="0"/>
        <v>B04030350095</v>
      </c>
    </row>
    <row r="41" spans="1:18" s="31" customFormat="1" ht="19.7" customHeight="1" x14ac:dyDescent="0.25">
      <c r="A41" s="68" t="s">
        <v>31</v>
      </c>
      <c r="B41" s="69">
        <v>1</v>
      </c>
      <c r="C41" s="68">
        <v>30370000</v>
      </c>
      <c r="D41" s="70" t="s">
        <v>1054</v>
      </c>
      <c r="E41" s="70" t="s">
        <v>32</v>
      </c>
      <c r="F41" s="70" t="s">
        <v>128</v>
      </c>
      <c r="G41" s="69" t="s">
        <v>202</v>
      </c>
      <c r="H41" s="70" t="s">
        <v>1058</v>
      </c>
      <c r="I41" s="83">
        <v>-167771.48000000001</v>
      </c>
      <c r="J41" s="83">
        <v>-728430</v>
      </c>
      <c r="K41" s="83">
        <v>671566.92</v>
      </c>
      <c r="L41" s="83">
        <v>0</v>
      </c>
      <c r="M41" s="83">
        <v>0</v>
      </c>
      <c r="N41" s="83">
        <v>-224634.56</v>
      </c>
      <c r="O41" s="35">
        <f>ROWS($A$8:N41)</f>
        <v>34</v>
      </c>
      <c r="P41" s="35" t="str">
        <f>IF($A41='Signature Page'!$H$8,O41,"")</f>
        <v/>
      </c>
      <c r="Q41" s="35" t="str">
        <f>IFERROR(SMALL($P$8:$P$1794,ROWS($P$8:P41)),"")</f>
        <v/>
      </c>
      <c r="R41" s="31" t="str">
        <f t="shared" si="0"/>
        <v>B04030370000</v>
      </c>
    </row>
    <row r="42" spans="1:18" s="31" customFormat="1" ht="19.7" customHeight="1" x14ac:dyDescent="0.25">
      <c r="A42" s="68" t="s">
        <v>31</v>
      </c>
      <c r="B42" s="69">
        <v>1</v>
      </c>
      <c r="C42" s="68">
        <v>30370042</v>
      </c>
      <c r="D42" s="70" t="s">
        <v>1053</v>
      </c>
      <c r="E42" s="70" t="s">
        <v>32</v>
      </c>
      <c r="F42" s="70" t="s">
        <v>128</v>
      </c>
      <c r="G42" s="69" t="s">
        <v>215</v>
      </c>
      <c r="H42" s="70" t="s">
        <v>1058</v>
      </c>
      <c r="I42" s="83">
        <v>-11491.37</v>
      </c>
      <c r="J42" s="83">
        <v>-278400</v>
      </c>
      <c r="K42" s="83">
        <v>263242.09999999998</v>
      </c>
      <c r="L42" s="83">
        <v>0</v>
      </c>
      <c r="M42" s="83">
        <v>0</v>
      </c>
      <c r="N42" s="83">
        <v>-26649.27</v>
      </c>
      <c r="O42" s="35">
        <f>ROWS($A$8:N42)</f>
        <v>35</v>
      </c>
      <c r="P42" s="35" t="str">
        <f>IF($A42='Signature Page'!$H$8,O42,"")</f>
        <v/>
      </c>
      <c r="Q42" s="35" t="str">
        <f>IFERROR(SMALL($P$8:$P$1794,ROWS($P$8:P42)),"")</f>
        <v/>
      </c>
      <c r="R42" s="31" t="str">
        <f t="shared" si="0"/>
        <v>B04030370042</v>
      </c>
    </row>
    <row r="43" spans="1:18" s="31" customFormat="1" ht="19.7" customHeight="1" x14ac:dyDescent="0.25">
      <c r="A43" s="68" t="s">
        <v>31</v>
      </c>
      <c r="B43" s="69">
        <v>1</v>
      </c>
      <c r="C43" s="68">
        <v>30860000</v>
      </c>
      <c r="D43" s="70" t="s">
        <v>1053</v>
      </c>
      <c r="E43" s="70" t="s">
        <v>32</v>
      </c>
      <c r="F43" s="70" t="s">
        <v>128</v>
      </c>
      <c r="G43" s="69" t="s">
        <v>229</v>
      </c>
      <c r="H43" s="70" t="s">
        <v>1058</v>
      </c>
      <c r="I43" s="83">
        <v>-5443266.04</v>
      </c>
      <c r="J43" s="83">
        <v>-9363844.2899999991</v>
      </c>
      <c r="K43" s="83">
        <v>2805582.11</v>
      </c>
      <c r="L43" s="83">
        <v>7000000</v>
      </c>
      <c r="M43" s="83">
        <v>0</v>
      </c>
      <c r="N43" s="83">
        <v>-5001528.22</v>
      </c>
      <c r="O43" s="35">
        <f>ROWS($A$8:N43)</f>
        <v>36</v>
      </c>
      <c r="P43" s="35" t="str">
        <f>IF($A43='Signature Page'!$H$8,O43,"")</f>
        <v/>
      </c>
      <c r="Q43" s="35" t="str">
        <f>IFERROR(SMALL($P$8:$P$1794,ROWS($P$8:P43)),"")</f>
        <v/>
      </c>
      <c r="R43" s="31" t="str">
        <f t="shared" si="0"/>
        <v>B04030860000</v>
      </c>
    </row>
    <row r="44" spans="1:18" s="31" customFormat="1" ht="19.7" customHeight="1" x14ac:dyDescent="0.25">
      <c r="A44" s="68" t="s">
        <v>31</v>
      </c>
      <c r="B44" s="69">
        <v>1</v>
      </c>
      <c r="C44" s="68">
        <v>32750000</v>
      </c>
      <c r="D44" s="70" t="s">
        <v>1055</v>
      </c>
      <c r="E44" s="70" t="s">
        <v>32</v>
      </c>
      <c r="F44" s="70" t="s">
        <v>128</v>
      </c>
      <c r="G44" s="69" t="s">
        <v>287</v>
      </c>
      <c r="H44" s="70" t="s">
        <v>1058</v>
      </c>
      <c r="I44" s="83">
        <v>-8410143.7200000007</v>
      </c>
      <c r="J44" s="83">
        <v>0</v>
      </c>
      <c r="K44" s="83">
        <v>1079903.26</v>
      </c>
      <c r="L44" s="83">
        <v>-10000000</v>
      </c>
      <c r="M44" s="83">
        <v>0</v>
      </c>
      <c r="N44" s="83">
        <v>-17330240.460000001</v>
      </c>
      <c r="O44" s="35">
        <f>ROWS($A$8:N44)</f>
        <v>37</v>
      </c>
      <c r="P44" s="35" t="str">
        <f>IF($A44='Signature Page'!$H$8,O44,"")</f>
        <v/>
      </c>
      <c r="Q44" s="35" t="str">
        <f>IFERROR(SMALL($P$8:$P$1794,ROWS($P$8:P44)),"")</f>
        <v/>
      </c>
      <c r="R44" s="31" t="str">
        <f t="shared" si="0"/>
        <v>B04032750000</v>
      </c>
    </row>
    <row r="45" spans="1:18" s="31" customFormat="1" ht="19.7" customHeight="1" x14ac:dyDescent="0.25">
      <c r="A45" s="68" t="s">
        <v>31</v>
      </c>
      <c r="B45" s="69">
        <v>1</v>
      </c>
      <c r="C45" s="68">
        <v>33520000</v>
      </c>
      <c r="D45" s="70" t="s">
        <v>1054</v>
      </c>
      <c r="E45" s="70" t="s">
        <v>32</v>
      </c>
      <c r="F45" s="70" t="s">
        <v>128</v>
      </c>
      <c r="G45" s="69" t="s">
        <v>322</v>
      </c>
      <c r="H45" s="70" t="s">
        <v>1058</v>
      </c>
      <c r="I45" s="83">
        <v>-8103080.54</v>
      </c>
      <c r="J45" s="83">
        <v>-2324430</v>
      </c>
      <c r="K45" s="83">
        <v>327546.81</v>
      </c>
      <c r="L45" s="83">
        <v>0</v>
      </c>
      <c r="M45" s="83">
        <v>0</v>
      </c>
      <c r="N45" s="83">
        <v>-10099963.73</v>
      </c>
      <c r="O45" s="35">
        <f>ROWS($A$8:N45)</f>
        <v>38</v>
      </c>
      <c r="P45" s="35" t="str">
        <f>IF($A45='Signature Page'!$H$8,O45,"")</f>
        <v/>
      </c>
      <c r="Q45" s="35" t="str">
        <f>IFERROR(SMALL($P$8:$P$1794,ROWS($P$8:P45)),"")</f>
        <v/>
      </c>
      <c r="R45" s="31" t="str">
        <f t="shared" si="0"/>
        <v>B04033520000</v>
      </c>
    </row>
    <row r="46" spans="1:18" s="31" customFormat="1" ht="19.7" customHeight="1" x14ac:dyDescent="0.25">
      <c r="A46" s="68" t="s">
        <v>31</v>
      </c>
      <c r="B46" s="69">
        <v>1</v>
      </c>
      <c r="C46" s="68">
        <v>36340000</v>
      </c>
      <c r="D46" s="70" t="s">
        <v>1054</v>
      </c>
      <c r="E46" s="70" t="s">
        <v>32</v>
      </c>
      <c r="F46" s="70" t="s">
        <v>128</v>
      </c>
      <c r="G46" s="69" t="s">
        <v>437</v>
      </c>
      <c r="H46" s="70" t="s">
        <v>1058</v>
      </c>
      <c r="I46" s="83">
        <v>-9245528.6099999994</v>
      </c>
      <c r="J46" s="83">
        <v>0</v>
      </c>
      <c r="K46" s="83">
        <v>1400660.61</v>
      </c>
      <c r="L46" s="83">
        <v>0</v>
      </c>
      <c r="M46" s="83">
        <v>0</v>
      </c>
      <c r="N46" s="83">
        <v>-7844868</v>
      </c>
      <c r="O46" s="35">
        <f>ROWS($A$8:N46)</f>
        <v>39</v>
      </c>
      <c r="P46" s="35" t="str">
        <f>IF($A46='Signature Page'!$H$8,O46,"")</f>
        <v/>
      </c>
      <c r="Q46" s="35" t="str">
        <f>IFERROR(SMALL($P$8:$P$1794,ROWS($P$8:P46)),"")</f>
        <v/>
      </c>
      <c r="R46" s="31" t="str">
        <f t="shared" si="0"/>
        <v>B04036340000</v>
      </c>
    </row>
    <row r="47" spans="1:18" s="31" customFormat="1" ht="19.7" customHeight="1" x14ac:dyDescent="0.25">
      <c r="A47" s="68" t="s">
        <v>31</v>
      </c>
      <c r="B47" s="69">
        <v>1</v>
      </c>
      <c r="C47" s="68">
        <v>36340002</v>
      </c>
      <c r="D47" s="70" t="s">
        <v>1054</v>
      </c>
      <c r="E47" s="70" t="s">
        <v>32</v>
      </c>
      <c r="F47" s="70" t="s">
        <v>128</v>
      </c>
      <c r="G47" s="69" t="s">
        <v>438</v>
      </c>
      <c r="H47" s="70" t="s">
        <v>1058</v>
      </c>
      <c r="I47" s="83">
        <v>-2332959.56</v>
      </c>
      <c r="J47" s="83">
        <v>0</v>
      </c>
      <c r="K47" s="83">
        <v>350282.4</v>
      </c>
      <c r="L47" s="83">
        <v>0</v>
      </c>
      <c r="M47" s="83">
        <v>0</v>
      </c>
      <c r="N47" s="83">
        <v>-1982677.16</v>
      </c>
      <c r="O47" s="35">
        <f>ROWS($A$8:N47)</f>
        <v>40</v>
      </c>
      <c r="P47" s="35" t="str">
        <f>IF($A47='Signature Page'!$H$8,O47,"")</f>
        <v/>
      </c>
      <c r="Q47" s="35" t="str">
        <f>IFERROR(SMALL($P$8:$P$1794,ROWS($P$8:P47)),"")</f>
        <v/>
      </c>
      <c r="R47" s="31" t="str">
        <f t="shared" si="0"/>
        <v>B04036340002</v>
      </c>
    </row>
    <row r="48" spans="1:18" s="31" customFormat="1" ht="19.7" customHeight="1" x14ac:dyDescent="0.25">
      <c r="A48" s="68" t="s">
        <v>31</v>
      </c>
      <c r="B48" s="69">
        <v>1</v>
      </c>
      <c r="C48" s="68">
        <v>37330000</v>
      </c>
      <c r="D48" s="70" t="s">
        <v>1053</v>
      </c>
      <c r="E48" s="70" t="s">
        <v>32</v>
      </c>
      <c r="F48" s="70" t="s">
        <v>128</v>
      </c>
      <c r="G48" s="69" t="s">
        <v>474</v>
      </c>
      <c r="H48" s="70" t="s">
        <v>1058</v>
      </c>
      <c r="I48" s="83">
        <v>-5784792.8600000003</v>
      </c>
      <c r="J48" s="83">
        <v>-2668380.73</v>
      </c>
      <c r="K48" s="83">
        <v>36105.99</v>
      </c>
      <c r="L48" s="83">
        <v>2000000</v>
      </c>
      <c r="M48" s="83">
        <v>0</v>
      </c>
      <c r="N48" s="83">
        <v>-6417067.5999999996</v>
      </c>
      <c r="O48" s="35">
        <f>ROWS($A$8:N48)</f>
        <v>41</v>
      </c>
      <c r="P48" s="35" t="str">
        <f>IF($A48='Signature Page'!$H$8,O48,"")</f>
        <v/>
      </c>
      <c r="Q48" s="35" t="str">
        <f>IFERROR(SMALL($P$8:$P$1794,ROWS($P$8:P48)),"")</f>
        <v/>
      </c>
      <c r="R48" s="31" t="str">
        <f t="shared" si="0"/>
        <v>B04037330000</v>
      </c>
    </row>
    <row r="49" spans="1:18" s="31" customFormat="1" ht="19.7" customHeight="1" x14ac:dyDescent="0.25">
      <c r="A49" s="68" t="s">
        <v>31</v>
      </c>
      <c r="B49" s="69">
        <v>1</v>
      </c>
      <c r="C49" s="68">
        <v>39580000</v>
      </c>
      <c r="D49" s="70" t="s">
        <v>1057</v>
      </c>
      <c r="E49" s="70" t="s">
        <v>32</v>
      </c>
      <c r="F49" s="70" t="s">
        <v>128</v>
      </c>
      <c r="G49" s="69" t="s">
        <v>579</v>
      </c>
      <c r="H49" s="70" t="s">
        <v>1058</v>
      </c>
      <c r="I49" s="83">
        <v>-4032.86</v>
      </c>
      <c r="J49" s="83">
        <v>-708</v>
      </c>
      <c r="K49" s="83">
        <v>0</v>
      </c>
      <c r="L49" s="83">
        <v>0</v>
      </c>
      <c r="M49" s="83">
        <v>0</v>
      </c>
      <c r="N49" s="83">
        <v>-4740.8599999999997</v>
      </c>
      <c r="O49" s="35">
        <f>ROWS($A$8:N49)</f>
        <v>42</v>
      </c>
      <c r="P49" s="35" t="str">
        <f>IF($A49='Signature Page'!$H$8,O49,"")</f>
        <v/>
      </c>
      <c r="Q49" s="35" t="str">
        <f>IFERROR(SMALL($P$8:$P$1794,ROWS($P$8:P49)),"")</f>
        <v/>
      </c>
      <c r="R49" s="31" t="str">
        <f t="shared" si="0"/>
        <v>B04039580000</v>
      </c>
    </row>
    <row r="50" spans="1:18" s="31" customFormat="1" ht="19.7" customHeight="1" x14ac:dyDescent="0.25">
      <c r="A50" s="68" t="s">
        <v>31</v>
      </c>
      <c r="B50" s="69">
        <v>1</v>
      </c>
      <c r="C50" s="68" t="s">
        <v>602</v>
      </c>
      <c r="D50" s="70" t="s">
        <v>1053</v>
      </c>
      <c r="E50" s="70" t="s">
        <v>32</v>
      </c>
      <c r="F50" s="70" t="s">
        <v>128</v>
      </c>
      <c r="G50" s="69" t="s">
        <v>603</v>
      </c>
      <c r="H50" s="70" t="s">
        <v>1058</v>
      </c>
      <c r="I50" s="83">
        <v>-5265306.66</v>
      </c>
      <c r="J50" s="83">
        <v>-1067718.1100000001</v>
      </c>
      <c r="K50" s="83">
        <v>0</v>
      </c>
      <c r="L50" s="83">
        <v>1000000</v>
      </c>
      <c r="M50" s="83">
        <v>0</v>
      </c>
      <c r="N50" s="83">
        <v>-5333024.7699999996</v>
      </c>
      <c r="O50" s="35">
        <f>ROWS($A$8:N50)</f>
        <v>43</v>
      </c>
      <c r="P50" s="35" t="str">
        <f>IF($A50='Signature Page'!$H$8,O50,"")</f>
        <v/>
      </c>
      <c r="Q50" s="35" t="str">
        <f>IFERROR(SMALL($P$8:$P$1794,ROWS($P$8:P50)),"")</f>
        <v/>
      </c>
      <c r="R50" s="31" t="str">
        <f t="shared" si="0"/>
        <v>B04039C70000</v>
      </c>
    </row>
    <row r="51" spans="1:18" s="31" customFormat="1" ht="19.7" customHeight="1" x14ac:dyDescent="0.25">
      <c r="A51" s="68" t="s">
        <v>31</v>
      </c>
      <c r="B51" s="69">
        <v>1</v>
      </c>
      <c r="C51" s="68" t="s">
        <v>844</v>
      </c>
      <c r="D51" s="70" t="s">
        <v>1055</v>
      </c>
      <c r="E51" s="70" t="s">
        <v>32</v>
      </c>
      <c r="F51" s="70" t="s">
        <v>128</v>
      </c>
      <c r="G51" s="69" t="s">
        <v>845</v>
      </c>
      <c r="H51" s="70" t="s">
        <v>1058</v>
      </c>
      <c r="I51" s="83">
        <v>0</v>
      </c>
      <c r="J51" s="83">
        <v>0</v>
      </c>
      <c r="K51" s="83">
        <v>27789.78</v>
      </c>
      <c r="L51" s="83">
        <v>-27789.78</v>
      </c>
      <c r="M51" s="83">
        <v>0</v>
      </c>
      <c r="N51" s="83">
        <v>0</v>
      </c>
      <c r="O51" s="35">
        <f>ROWS($A$8:N51)</f>
        <v>44</v>
      </c>
      <c r="P51" s="35" t="str">
        <f>IF($A51='Signature Page'!$H$8,O51,"")</f>
        <v/>
      </c>
      <c r="Q51" s="35" t="str">
        <f>IFERROR(SMALL($P$8:$P$1794,ROWS($P$8:P51)),"")</f>
        <v/>
      </c>
      <c r="R51" s="31" t="str">
        <f t="shared" si="0"/>
        <v>B04046N10000</v>
      </c>
    </row>
    <row r="52" spans="1:18" s="31" customFormat="1" ht="19.7" customHeight="1" x14ac:dyDescent="0.25">
      <c r="A52" s="68" t="s">
        <v>31</v>
      </c>
      <c r="B52" s="69">
        <v>5</v>
      </c>
      <c r="C52" s="68">
        <v>50550000</v>
      </c>
      <c r="D52" s="70" t="s">
        <v>1055</v>
      </c>
      <c r="E52" s="70" t="s">
        <v>32</v>
      </c>
      <c r="F52" s="70" t="s">
        <v>1101</v>
      </c>
      <c r="G52" s="69" t="s">
        <v>982</v>
      </c>
      <c r="H52" s="70" t="s">
        <v>1058</v>
      </c>
      <c r="I52" s="83">
        <v>214138.06</v>
      </c>
      <c r="J52" s="83">
        <v>-851777.16</v>
      </c>
      <c r="K52" s="83">
        <v>639439.1</v>
      </c>
      <c r="L52" s="83">
        <v>0</v>
      </c>
      <c r="M52" s="83">
        <v>0</v>
      </c>
      <c r="N52" s="83">
        <v>1799.9999999998799</v>
      </c>
      <c r="O52" s="35">
        <f>ROWS($A$8:N52)</f>
        <v>45</v>
      </c>
      <c r="P52" s="35" t="str">
        <f>IF($A52='Signature Page'!$H$8,O52,"")</f>
        <v/>
      </c>
      <c r="Q52" s="35" t="str">
        <f>IFERROR(SMALL($P$8:$P$1794,ROWS($P$8:P52)),"")</f>
        <v/>
      </c>
      <c r="R52" s="31" t="str">
        <f t="shared" si="0"/>
        <v>B04050550000</v>
      </c>
    </row>
    <row r="53" spans="1:18" s="31" customFormat="1" ht="19.7" customHeight="1" x14ac:dyDescent="0.25">
      <c r="A53" s="68" t="s">
        <v>33</v>
      </c>
      <c r="B53" s="69">
        <v>1</v>
      </c>
      <c r="C53" s="68">
        <v>10010000</v>
      </c>
      <c r="D53" s="70" t="s">
        <v>1053</v>
      </c>
      <c r="E53" s="70" t="s">
        <v>34</v>
      </c>
      <c r="F53" s="70" t="s">
        <v>128</v>
      </c>
      <c r="G53" s="69" t="s">
        <v>128</v>
      </c>
      <c r="H53" s="70" t="s">
        <v>1056</v>
      </c>
      <c r="I53" s="83">
        <v>0</v>
      </c>
      <c r="J53" s="83">
        <v>0</v>
      </c>
      <c r="K53" s="83">
        <v>4368308.5599999996</v>
      </c>
      <c r="L53" s="83">
        <v>0</v>
      </c>
      <c r="M53" s="83">
        <v>0</v>
      </c>
      <c r="N53" s="83">
        <v>4368308.5599999996</v>
      </c>
      <c r="O53" s="35">
        <f>ROWS($A$8:N53)</f>
        <v>46</v>
      </c>
      <c r="P53" s="35" t="str">
        <f>IF($A53='Signature Page'!$H$8,O53,"")</f>
        <v/>
      </c>
      <c r="Q53" s="35" t="str">
        <f>IFERROR(SMALL($P$8:$P$1794,ROWS($P$8:P53)),"")</f>
        <v/>
      </c>
      <c r="R53" s="31" t="str">
        <f t="shared" si="0"/>
        <v>C05010010000</v>
      </c>
    </row>
    <row r="54" spans="1:18" s="31" customFormat="1" ht="19.7" customHeight="1" x14ac:dyDescent="0.25">
      <c r="A54" s="68" t="s">
        <v>33</v>
      </c>
      <c r="B54" s="69">
        <v>1</v>
      </c>
      <c r="C54" s="68">
        <v>10050023</v>
      </c>
      <c r="D54" s="70" t="s">
        <v>1053</v>
      </c>
      <c r="E54" s="70" t="s">
        <v>34</v>
      </c>
      <c r="F54" s="70" t="s">
        <v>128</v>
      </c>
      <c r="G54" s="69" t="s">
        <v>1489</v>
      </c>
      <c r="H54" s="70" t="s">
        <v>1056</v>
      </c>
      <c r="I54" s="83">
        <v>0</v>
      </c>
      <c r="J54" s="83">
        <v>0</v>
      </c>
      <c r="K54" s="83">
        <v>543858.93999999994</v>
      </c>
      <c r="L54" s="83">
        <v>0</v>
      </c>
      <c r="M54" s="83">
        <v>0</v>
      </c>
      <c r="N54" s="83">
        <v>543858.93999999994</v>
      </c>
      <c r="O54" s="35">
        <f>ROWS($A$8:N54)</f>
        <v>47</v>
      </c>
      <c r="P54" s="35" t="str">
        <f>IF($A54='Signature Page'!$H$8,O54,"")</f>
        <v/>
      </c>
      <c r="Q54" s="35" t="str">
        <f>IFERROR(SMALL($P$8:$P$1794,ROWS($P$8:P54)),"")</f>
        <v/>
      </c>
      <c r="R54" s="31" t="str">
        <f t="shared" si="0"/>
        <v>C05010050023</v>
      </c>
    </row>
    <row r="55" spans="1:18" s="31" customFormat="1" ht="19.7" customHeight="1" x14ac:dyDescent="0.25">
      <c r="A55" s="68" t="s">
        <v>33</v>
      </c>
      <c r="B55" s="69">
        <v>1</v>
      </c>
      <c r="C55" s="68">
        <v>28370000</v>
      </c>
      <c r="D55" s="70" t="s">
        <v>1053</v>
      </c>
      <c r="E55" s="70" t="s">
        <v>34</v>
      </c>
      <c r="F55" s="70" t="s">
        <v>128</v>
      </c>
      <c r="G55" s="69" t="s">
        <v>137</v>
      </c>
      <c r="H55" s="70" t="s">
        <v>1056</v>
      </c>
      <c r="I55" s="83">
        <v>0</v>
      </c>
      <c r="J55" s="83">
        <v>-9229</v>
      </c>
      <c r="K55" s="83">
        <v>0</v>
      </c>
      <c r="L55" s="83">
        <v>0</v>
      </c>
      <c r="M55" s="83">
        <v>0</v>
      </c>
      <c r="N55" s="83">
        <v>-9229</v>
      </c>
      <c r="O55" s="35">
        <f>ROWS($A$8:N55)</f>
        <v>48</v>
      </c>
      <c r="P55" s="35" t="str">
        <f>IF($A55='Signature Page'!$H$8,O55,"")</f>
        <v/>
      </c>
      <c r="Q55" s="35" t="str">
        <f>IFERROR(SMALL($P$8:$P$1794,ROWS($P$8:P55)),"")</f>
        <v/>
      </c>
      <c r="R55" s="31" t="str">
        <f t="shared" si="0"/>
        <v>C05028370000</v>
      </c>
    </row>
    <row r="56" spans="1:18" s="31" customFormat="1" ht="19.7" customHeight="1" x14ac:dyDescent="0.25">
      <c r="A56" s="68" t="s">
        <v>33</v>
      </c>
      <c r="B56" s="69">
        <v>1</v>
      </c>
      <c r="C56" s="68">
        <v>30350000</v>
      </c>
      <c r="D56" s="70" t="s">
        <v>1053</v>
      </c>
      <c r="E56" s="70" t="s">
        <v>34</v>
      </c>
      <c r="F56" s="70" t="s">
        <v>128</v>
      </c>
      <c r="G56" s="69" t="s">
        <v>144</v>
      </c>
      <c r="H56" s="70" t="s">
        <v>1056</v>
      </c>
      <c r="I56" s="83">
        <v>-2082946.25</v>
      </c>
      <c r="J56" s="83">
        <v>-1285087</v>
      </c>
      <c r="K56" s="83">
        <v>920659.66</v>
      </c>
      <c r="L56" s="83">
        <v>0</v>
      </c>
      <c r="M56" s="83">
        <v>0</v>
      </c>
      <c r="N56" s="83">
        <v>-2447373.59</v>
      </c>
      <c r="O56" s="35">
        <f>ROWS($A$8:N56)</f>
        <v>49</v>
      </c>
      <c r="P56" s="35" t="str">
        <f>IF($A56='Signature Page'!$H$8,O56,"")</f>
        <v/>
      </c>
      <c r="Q56" s="35" t="str">
        <f>IFERROR(SMALL($P$8:$P$1794,ROWS($P$8:P56)),"")</f>
        <v/>
      </c>
      <c r="R56" s="31" t="str">
        <f t="shared" si="0"/>
        <v>C05030350000</v>
      </c>
    </row>
    <row r="57" spans="1:18" s="31" customFormat="1" ht="19.7" customHeight="1" x14ac:dyDescent="0.25">
      <c r="A57" s="68" t="s">
        <v>33</v>
      </c>
      <c r="B57" s="69">
        <v>1</v>
      </c>
      <c r="C57" s="68">
        <v>31687000</v>
      </c>
      <c r="D57" s="70" t="s">
        <v>1055</v>
      </c>
      <c r="E57" s="70" t="s">
        <v>34</v>
      </c>
      <c r="F57" s="70" t="s">
        <v>128</v>
      </c>
      <c r="G57" s="69" t="s">
        <v>254</v>
      </c>
      <c r="H57" s="70" t="s">
        <v>1056</v>
      </c>
      <c r="I57" s="83">
        <v>-1000</v>
      </c>
      <c r="J57" s="83">
        <v>0</v>
      </c>
      <c r="K57" s="83">
        <v>0</v>
      </c>
      <c r="L57" s="83">
        <v>0</v>
      </c>
      <c r="M57" s="83">
        <v>0</v>
      </c>
      <c r="N57" s="83">
        <v>-1000</v>
      </c>
      <c r="O57" s="35">
        <f>ROWS($A$8:N57)</f>
        <v>50</v>
      </c>
      <c r="P57" s="35" t="str">
        <f>IF($A57='Signature Page'!$H$8,O57,"")</f>
        <v/>
      </c>
      <c r="Q57" s="35" t="str">
        <f>IFERROR(SMALL($P$8:$P$1794,ROWS($P$8:P57)),"")</f>
        <v/>
      </c>
      <c r="R57" s="31" t="str">
        <f t="shared" si="0"/>
        <v>C05031687000</v>
      </c>
    </row>
    <row r="58" spans="1:18" s="31" customFormat="1" ht="19.7" customHeight="1" x14ac:dyDescent="0.25">
      <c r="A58" s="68" t="s">
        <v>35</v>
      </c>
      <c r="B58" s="69">
        <v>1</v>
      </c>
      <c r="C58" s="68">
        <v>10010000</v>
      </c>
      <c r="D58" s="70" t="s">
        <v>1053</v>
      </c>
      <c r="E58" s="70" t="s">
        <v>1102</v>
      </c>
      <c r="F58" s="70" t="s">
        <v>128</v>
      </c>
      <c r="G58" s="69" t="s">
        <v>128</v>
      </c>
      <c r="H58" s="70" t="s">
        <v>1056</v>
      </c>
      <c r="I58" s="83">
        <v>0</v>
      </c>
      <c r="J58" s="83">
        <v>0</v>
      </c>
      <c r="K58" s="83">
        <v>3594004.93</v>
      </c>
      <c r="L58" s="83">
        <v>-27451</v>
      </c>
      <c r="M58" s="83">
        <v>0</v>
      </c>
      <c r="N58" s="83">
        <v>3566553.93</v>
      </c>
      <c r="O58" s="35">
        <f>ROWS($A$8:N58)</f>
        <v>51</v>
      </c>
      <c r="P58" s="35" t="str">
        <f>IF($A58='Signature Page'!$H$8,O58,"")</f>
        <v/>
      </c>
      <c r="Q58" s="35" t="str">
        <f>IFERROR(SMALL($P$8:$P$1794,ROWS($P$8:P58)),"")</f>
        <v/>
      </c>
      <c r="R58" s="31" t="str">
        <f t="shared" si="0"/>
        <v>D05010010000</v>
      </c>
    </row>
    <row r="59" spans="1:18" s="31" customFormat="1" ht="19.7" customHeight="1" x14ac:dyDescent="0.25">
      <c r="A59" s="68" t="s">
        <v>35</v>
      </c>
      <c r="B59" s="69">
        <v>1</v>
      </c>
      <c r="C59" s="68">
        <v>10020000</v>
      </c>
      <c r="D59" s="70" t="s">
        <v>1053</v>
      </c>
      <c r="E59" s="70" t="s">
        <v>1102</v>
      </c>
      <c r="F59" s="70" t="s">
        <v>128</v>
      </c>
      <c r="G59" s="69" t="s">
        <v>133</v>
      </c>
      <c r="H59" s="70" t="s">
        <v>1056</v>
      </c>
      <c r="I59" s="83">
        <v>0</v>
      </c>
      <c r="J59" s="83">
        <v>0</v>
      </c>
      <c r="K59" s="83">
        <v>2800</v>
      </c>
      <c r="L59" s="83">
        <v>0</v>
      </c>
      <c r="M59" s="83">
        <v>0</v>
      </c>
      <c r="N59" s="83">
        <v>2800</v>
      </c>
      <c r="O59" s="35">
        <f>ROWS($A$8:N59)</f>
        <v>52</v>
      </c>
      <c r="P59" s="35" t="str">
        <f>IF($A59='Signature Page'!$H$8,O59,"")</f>
        <v/>
      </c>
      <c r="Q59" s="35" t="str">
        <f>IFERROR(SMALL($P$8:$P$1794,ROWS($P$8:P59)),"")</f>
        <v/>
      </c>
      <c r="R59" s="31" t="str">
        <f t="shared" si="0"/>
        <v>D05010020000</v>
      </c>
    </row>
    <row r="60" spans="1:18" s="31" customFormat="1" ht="19.7" customHeight="1" x14ac:dyDescent="0.25">
      <c r="A60" s="68" t="s">
        <v>35</v>
      </c>
      <c r="B60" s="69">
        <v>1</v>
      </c>
      <c r="C60" s="68">
        <v>10050023</v>
      </c>
      <c r="D60" s="70" t="s">
        <v>1053</v>
      </c>
      <c r="E60" s="70" t="s">
        <v>1102</v>
      </c>
      <c r="F60" s="70" t="s">
        <v>128</v>
      </c>
      <c r="G60" s="69" t="s">
        <v>1489</v>
      </c>
      <c r="H60" s="70" t="s">
        <v>1056</v>
      </c>
      <c r="I60" s="83">
        <v>0</v>
      </c>
      <c r="J60" s="83">
        <v>0</v>
      </c>
      <c r="K60" s="83">
        <v>0</v>
      </c>
      <c r="L60" s="83">
        <v>27451</v>
      </c>
      <c r="M60" s="83">
        <v>0</v>
      </c>
      <c r="N60" s="83">
        <v>27451</v>
      </c>
      <c r="O60" s="35">
        <f>ROWS($A$8:N60)</f>
        <v>53</v>
      </c>
      <c r="P60" s="35" t="str">
        <f>IF($A60='Signature Page'!$H$8,O60,"")</f>
        <v/>
      </c>
      <c r="Q60" s="35" t="str">
        <f>IFERROR(SMALL($P$8:$P$1794,ROWS($P$8:P60)),"")</f>
        <v/>
      </c>
      <c r="R60" s="31" t="str">
        <f t="shared" si="0"/>
        <v>D05010050023</v>
      </c>
    </row>
    <row r="61" spans="1:18" s="31" customFormat="1" ht="19.7" customHeight="1" x14ac:dyDescent="0.25">
      <c r="A61" s="68" t="s">
        <v>35</v>
      </c>
      <c r="B61" s="69">
        <v>1</v>
      </c>
      <c r="C61" s="68">
        <v>28370000</v>
      </c>
      <c r="D61" s="70" t="s">
        <v>1053</v>
      </c>
      <c r="E61" s="70" t="s">
        <v>1102</v>
      </c>
      <c r="F61" s="70" t="s">
        <v>128</v>
      </c>
      <c r="G61" s="69" t="s">
        <v>137</v>
      </c>
      <c r="H61" s="70" t="s">
        <v>1056</v>
      </c>
      <c r="I61" s="83">
        <v>0</v>
      </c>
      <c r="J61" s="83">
        <v>-4260.25</v>
      </c>
      <c r="K61" s="83">
        <v>0</v>
      </c>
      <c r="L61" s="83">
        <v>0</v>
      </c>
      <c r="M61" s="83">
        <v>0</v>
      </c>
      <c r="N61" s="83">
        <v>-4260.25</v>
      </c>
      <c r="O61" s="35">
        <f>ROWS($A$8:N61)</f>
        <v>54</v>
      </c>
      <c r="P61" s="35" t="str">
        <f>IF($A61='Signature Page'!$H$8,O61,"")</f>
        <v/>
      </c>
      <c r="Q61" s="35" t="str">
        <f>IFERROR(SMALL($P$8:$P$1794,ROWS($P$8:P61)),"")</f>
        <v/>
      </c>
      <c r="R61" s="31" t="str">
        <f t="shared" si="0"/>
        <v>D05028370000</v>
      </c>
    </row>
    <row r="62" spans="1:18" s="31" customFormat="1" ht="19.7" customHeight="1" x14ac:dyDescent="0.25">
      <c r="A62" s="68" t="s">
        <v>35</v>
      </c>
      <c r="B62" s="69">
        <v>1</v>
      </c>
      <c r="C62" s="68">
        <v>30350099</v>
      </c>
      <c r="D62" s="70" t="s">
        <v>1057</v>
      </c>
      <c r="E62" s="70" t="s">
        <v>1102</v>
      </c>
      <c r="F62" s="70" t="s">
        <v>128</v>
      </c>
      <c r="G62" s="69" t="s">
        <v>1298</v>
      </c>
      <c r="H62" s="70" t="s">
        <v>1056</v>
      </c>
      <c r="I62" s="83">
        <v>-1679.42</v>
      </c>
      <c r="J62" s="83">
        <v>0</v>
      </c>
      <c r="K62" s="83">
        <v>0</v>
      </c>
      <c r="L62" s="83">
        <v>0</v>
      </c>
      <c r="M62" s="83">
        <v>0</v>
      </c>
      <c r="N62" s="83">
        <v>-1679.42</v>
      </c>
      <c r="O62" s="35">
        <f>ROWS($A$8:N62)</f>
        <v>55</v>
      </c>
      <c r="P62" s="35" t="str">
        <f>IF($A62='Signature Page'!$H$8,O62,"")</f>
        <v/>
      </c>
      <c r="Q62" s="35" t="str">
        <f>IFERROR(SMALL($P$8:$P$1794,ROWS($P$8:P62)),"")</f>
        <v/>
      </c>
      <c r="R62" s="31" t="str">
        <f t="shared" si="0"/>
        <v>D05030350099</v>
      </c>
    </row>
    <row r="63" spans="1:18" s="31" customFormat="1" ht="19.7" customHeight="1" x14ac:dyDescent="0.25">
      <c r="A63" s="68" t="s">
        <v>35</v>
      </c>
      <c r="B63" s="69">
        <v>5</v>
      </c>
      <c r="C63" s="68">
        <v>34170000</v>
      </c>
      <c r="D63" s="70" t="s">
        <v>1054</v>
      </c>
      <c r="E63" s="70" t="s">
        <v>1102</v>
      </c>
      <c r="F63" s="70" t="s">
        <v>1101</v>
      </c>
      <c r="G63" s="69" t="s">
        <v>339</v>
      </c>
      <c r="H63" s="70" t="s">
        <v>1056</v>
      </c>
      <c r="I63" s="83">
        <v>-248845.91</v>
      </c>
      <c r="J63" s="83">
        <v>-34444.17</v>
      </c>
      <c r="K63" s="83">
        <v>0</v>
      </c>
      <c r="L63" s="83">
        <v>0</v>
      </c>
      <c r="M63" s="83">
        <v>0</v>
      </c>
      <c r="N63" s="83">
        <v>-283290.08</v>
      </c>
      <c r="O63" s="35">
        <f>ROWS($A$8:N63)</f>
        <v>56</v>
      </c>
      <c r="P63" s="35" t="str">
        <f>IF($A63='Signature Page'!$H$8,O63,"")</f>
        <v/>
      </c>
      <c r="Q63" s="35" t="str">
        <f>IFERROR(SMALL($P$8:$P$1794,ROWS($P$8:P63)),"")</f>
        <v/>
      </c>
      <c r="R63" s="31" t="str">
        <f t="shared" si="0"/>
        <v>D05034170000</v>
      </c>
    </row>
    <row r="64" spans="1:18" s="31" customFormat="1" ht="19.7" customHeight="1" x14ac:dyDescent="0.25">
      <c r="A64" s="68" t="s">
        <v>35</v>
      </c>
      <c r="B64" s="69">
        <v>1</v>
      </c>
      <c r="C64" s="68" t="s">
        <v>608</v>
      </c>
      <c r="D64" s="70" t="s">
        <v>1057</v>
      </c>
      <c r="E64" s="70" t="s">
        <v>1102</v>
      </c>
      <c r="F64" s="70" t="s">
        <v>128</v>
      </c>
      <c r="G64" s="69" t="s">
        <v>609</v>
      </c>
      <c r="H64" s="70" t="s">
        <v>1056</v>
      </c>
      <c r="I64" s="83">
        <v>-22866.92</v>
      </c>
      <c r="J64" s="83">
        <v>0</v>
      </c>
      <c r="K64" s="83">
        <v>0</v>
      </c>
      <c r="L64" s="83">
        <v>0</v>
      </c>
      <c r="M64" s="83">
        <v>0</v>
      </c>
      <c r="N64" s="83">
        <v>-22866.92</v>
      </c>
      <c r="O64" s="35">
        <f>ROWS($A$8:N64)</f>
        <v>57</v>
      </c>
      <c r="P64" s="35" t="str">
        <f>IF($A64='Signature Page'!$H$8,O64,"")</f>
        <v/>
      </c>
      <c r="Q64" s="35" t="str">
        <f>IFERROR(SMALL($P$8:$P$1794,ROWS($P$8:P64)),"")</f>
        <v/>
      </c>
      <c r="R64" s="31" t="str">
        <f t="shared" si="0"/>
        <v>D05039H20000</v>
      </c>
    </row>
    <row r="65" spans="1:19" s="31" customFormat="1" ht="19.7" customHeight="1" x14ac:dyDescent="0.25">
      <c r="A65" s="143" t="s">
        <v>36</v>
      </c>
      <c r="B65" s="143">
        <v>1</v>
      </c>
      <c r="C65" s="143">
        <v>10010000</v>
      </c>
      <c r="D65" s="144" t="s">
        <v>1053</v>
      </c>
      <c r="E65" s="87" t="s">
        <v>1103</v>
      </c>
      <c r="F65" s="87" t="s">
        <v>128</v>
      </c>
      <c r="G65" s="86" t="s">
        <v>128</v>
      </c>
      <c r="H65" s="87" t="s">
        <v>1058</v>
      </c>
      <c r="I65" s="88">
        <v>56.43</v>
      </c>
      <c r="J65" s="88">
        <v>0</v>
      </c>
      <c r="K65" s="88">
        <v>72044211.349999994</v>
      </c>
      <c r="L65" s="88">
        <v>5185124.8</v>
      </c>
      <c r="M65" s="88">
        <v>0</v>
      </c>
      <c r="N65" s="88">
        <v>77229392.579999998</v>
      </c>
      <c r="O65" s="35">
        <f>ROWS($A$8:N65)</f>
        <v>58</v>
      </c>
      <c r="P65" s="35" t="str">
        <f>IF($A65='Signature Page'!$H$8,O65,"")</f>
        <v/>
      </c>
      <c r="Q65" s="35" t="str">
        <f>IFERROR(SMALL($P$8:$P$1794,ROWS($P$8:P65)),"")</f>
        <v/>
      </c>
      <c r="R65" s="31" t="str">
        <f t="shared" si="0"/>
        <v>D10010010000</v>
      </c>
      <c r="S65" s="5" t="s">
        <v>1557</v>
      </c>
    </row>
    <row r="66" spans="1:19" s="31" customFormat="1" ht="19.7" customHeight="1" x14ac:dyDescent="0.25">
      <c r="A66" s="68" t="s">
        <v>36</v>
      </c>
      <c r="B66" s="69">
        <v>1</v>
      </c>
      <c r="C66" s="68">
        <v>10010021</v>
      </c>
      <c r="D66" s="70" t="s">
        <v>1053</v>
      </c>
      <c r="E66" s="70" t="s">
        <v>1103</v>
      </c>
      <c r="F66" s="70" t="s">
        <v>128</v>
      </c>
      <c r="G66" s="69" t="s">
        <v>131</v>
      </c>
      <c r="H66" s="70" t="s">
        <v>1058</v>
      </c>
      <c r="I66" s="83">
        <v>0</v>
      </c>
      <c r="J66" s="83">
        <v>0</v>
      </c>
      <c r="K66" s="83">
        <v>4299165.8</v>
      </c>
      <c r="L66" s="83">
        <v>-5946156.7999999998</v>
      </c>
      <c r="M66" s="83">
        <v>0</v>
      </c>
      <c r="N66" s="83">
        <v>-1646991</v>
      </c>
      <c r="O66" s="35">
        <f>ROWS($A$8:N66)</f>
        <v>59</v>
      </c>
      <c r="P66" s="35" t="str">
        <f>IF($A66='Signature Page'!$H$8,O66,"")</f>
        <v/>
      </c>
      <c r="Q66" s="35" t="str">
        <f>IFERROR(SMALL($P$8:$P$1794,ROWS($P$8:P66)),"")</f>
        <v/>
      </c>
      <c r="R66" s="31" t="str">
        <f t="shared" si="0"/>
        <v>D10010010021</v>
      </c>
    </row>
    <row r="67" spans="1:19" s="31" customFormat="1" ht="19.7" customHeight="1" x14ac:dyDescent="0.25">
      <c r="A67" s="68" t="s">
        <v>36</v>
      </c>
      <c r="B67" s="69">
        <v>1</v>
      </c>
      <c r="C67" s="68">
        <v>10050023</v>
      </c>
      <c r="D67" s="70" t="s">
        <v>1053</v>
      </c>
      <c r="E67" s="70" t="s">
        <v>1103</v>
      </c>
      <c r="F67" s="70" t="s">
        <v>128</v>
      </c>
      <c r="G67" s="69" t="s">
        <v>1489</v>
      </c>
      <c r="H67" s="70" t="s">
        <v>1058</v>
      </c>
      <c r="I67" s="83">
        <v>0</v>
      </c>
      <c r="J67" s="83">
        <v>0</v>
      </c>
      <c r="K67" s="83">
        <v>3252324.39</v>
      </c>
      <c r="L67" s="83">
        <v>761032</v>
      </c>
      <c r="M67" s="83">
        <v>0</v>
      </c>
      <c r="N67" s="83">
        <v>4013356.39</v>
      </c>
      <c r="O67" s="35">
        <f>ROWS($A$8:N67)</f>
        <v>60</v>
      </c>
      <c r="P67" s="35" t="str">
        <f>IF($A67='Signature Page'!$H$8,O67,"")</f>
        <v/>
      </c>
      <c r="Q67" s="35" t="str">
        <f>IFERROR(SMALL($P$8:$P$1794,ROWS($P$8:P67)),"")</f>
        <v/>
      </c>
      <c r="R67" s="31" t="str">
        <f t="shared" si="0"/>
        <v>D10010050023</v>
      </c>
    </row>
    <row r="68" spans="1:19" s="31" customFormat="1" ht="19.7" customHeight="1" x14ac:dyDescent="0.25">
      <c r="A68" s="68" t="s">
        <v>36</v>
      </c>
      <c r="B68" s="69">
        <v>1</v>
      </c>
      <c r="C68" s="68">
        <v>28370000</v>
      </c>
      <c r="D68" s="70" t="s">
        <v>1053</v>
      </c>
      <c r="E68" s="70" t="s">
        <v>1103</v>
      </c>
      <c r="F68" s="70" t="s">
        <v>128</v>
      </c>
      <c r="G68" s="69" t="s">
        <v>137</v>
      </c>
      <c r="H68" s="70" t="s">
        <v>1058</v>
      </c>
      <c r="I68" s="83">
        <v>0</v>
      </c>
      <c r="J68" s="83">
        <v>-5112868</v>
      </c>
      <c r="K68" s="83">
        <v>-40</v>
      </c>
      <c r="L68" s="83">
        <v>0</v>
      </c>
      <c r="M68" s="83">
        <v>0</v>
      </c>
      <c r="N68" s="83">
        <v>-5112908</v>
      </c>
      <c r="O68" s="35">
        <f>ROWS($A$8:N68)</f>
        <v>61</v>
      </c>
      <c r="P68" s="35" t="str">
        <f>IF($A68='Signature Page'!$H$8,O68,"")</f>
        <v/>
      </c>
      <c r="Q68" s="35" t="str">
        <f>IFERROR(SMALL($P$8:$P$1794,ROWS($P$8:P68)),"")</f>
        <v/>
      </c>
      <c r="R68" s="31" t="str">
        <f t="shared" si="0"/>
        <v>D10028370000</v>
      </c>
    </row>
    <row r="69" spans="1:19" s="31" customFormat="1" ht="19.7" customHeight="1" x14ac:dyDescent="0.25">
      <c r="A69" s="143" t="s">
        <v>36</v>
      </c>
      <c r="B69" s="143">
        <v>1</v>
      </c>
      <c r="C69" s="143">
        <v>30350000</v>
      </c>
      <c r="D69" s="144" t="s">
        <v>1053</v>
      </c>
      <c r="E69" s="87" t="s">
        <v>1103</v>
      </c>
      <c r="F69" s="87" t="s">
        <v>128</v>
      </c>
      <c r="G69" s="86" t="s">
        <v>144</v>
      </c>
      <c r="H69" s="87" t="s">
        <v>1058</v>
      </c>
      <c r="I69" s="88">
        <v>-35870377.409999996</v>
      </c>
      <c r="J69" s="88">
        <v>-20867440.640000001</v>
      </c>
      <c r="K69" s="88">
        <v>15674358.34</v>
      </c>
      <c r="L69" s="88">
        <v>16674345.130000001</v>
      </c>
      <c r="M69" s="88">
        <v>0</v>
      </c>
      <c r="N69" s="88">
        <v>-24389114.579999998</v>
      </c>
      <c r="O69" s="35">
        <f>ROWS($A$8:N69)</f>
        <v>62</v>
      </c>
      <c r="P69" s="35" t="str">
        <f>IF($A69='Signature Page'!$H$8,O69,"")</f>
        <v/>
      </c>
      <c r="Q69" s="35" t="str">
        <f>IFERROR(SMALL($P$8:$P$1794,ROWS($P$8:P69)),"")</f>
        <v/>
      </c>
      <c r="R69" s="31" t="str">
        <f t="shared" si="0"/>
        <v>D10030350000</v>
      </c>
      <c r="S69" s="5" t="s">
        <v>1557</v>
      </c>
    </row>
    <row r="70" spans="1:19" s="31" customFormat="1" ht="19.7" customHeight="1" x14ac:dyDescent="0.25">
      <c r="A70" s="68" t="s">
        <v>36</v>
      </c>
      <c r="B70" s="69">
        <v>1</v>
      </c>
      <c r="C70" s="68">
        <v>30350009</v>
      </c>
      <c r="D70" s="70" t="s">
        <v>1053</v>
      </c>
      <c r="E70" s="70" t="s">
        <v>1103</v>
      </c>
      <c r="F70" s="70" t="s">
        <v>128</v>
      </c>
      <c r="G70" s="69" t="s">
        <v>152</v>
      </c>
      <c r="H70" s="70" t="s">
        <v>1058</v>
      </c>
      <c r="I70" s="83">
        <v>-228678.59</v>
      </c>
      <c r="J70" s="83">
        <v>-11994.6</v>
      </c>
      <c r="K70" s="83">
        <v>29234.47</v>
      </c>
      <c r="L70" s="83">
        <v>0</v>
      </c>
      <c r="M70" s="83">
        <v>0</v>
      </c>
      <c r="N70" s="83">
        <v>-211438.72</v>
      </c>
      <c r="O70" s="35">
        <f>ROWS($A$8:N70)</f>
        <v>63</v>
      </c>
      <c r="P70" s="35" t="str">
        <f>IF($A70='Signature Page'!$H$8,O70,"")</f>
        <v/>
      </c>
      <c r="Q70" s="35" t="str">
        <f>IFERROR(SMALL($P$8:$P$1794,ROWS($P$8:P70)),"")</f>
        <v/>
      </c>
      <c r="R70" s="31" t="str">
        <f t="shared" si="0"/>
        <v>D10030350009</v>
      </c>
    </row>
    <row r="71" spans="1:19" s="31" customFormat="1" ht="19.7" customHeight="1" x14ac:dyDescent="0.25">
      <c r="A71" s="68" t="s">
        <v>36</v>
      </c>
      <c r="B71" s="69">
        <v>1</v>
      </c>
      <c r="C71" s="68">
        <v>30350010</v>
      </c>
      <c r="D71" s="70" t="s">
        <v>1054</v>
      </c>
      <c r="E71" s="70" t="s">
        <v>1103</v>
      </c>
      <c r="F71" s="70" t="s">
        <v>128</v>
      </c>
      <c r="G71" s="69" t="s">
        <v>153</v>
      </c>
      <c r="H71" s="70" t="s">
        <v>1058</v>
      </c>
      <c r="I71" s="83">
        <v>-1074846.73</v>
      </c>
      <c r="J71" s="83">
        <v>-7166.31</v>
      </c>
      <c r="K71" s="83">
        <v>491984.13</v>
      </c>
      <c r="L71" s="83">
        <v>-450000</v>
      </c>
      <c r="M71" s="83">
        <v>0</v>
      </c>
      <c r="N71" s="83">
        <v>-1040028.91</v>
      </c>
      <c r="O71" s="35">
        <f>ROWS($A$8:N71)</f>
        <v>64</v>
      </c>
      <c r="P71" s="35" t="str">
        <f>IF($A71='Signature Page'!$H$8,O71,"")</f>
        <v/>
      </c>
      <c r="Q71" s="35" t="str">
        <f>IFERROR(SMALL($P$8:$P$1794,ROWS($P$8:P71)),"")</f>
        <v/>
      </c>
      <c r="R71" s="31" t="str">
        <f t="shared" si="0"/>
        <v>D10030350010</v>
      </c>
    </row>
    <row r="72" spans="1:19" s="31" customFormat="1" ht="19.7" customHeight="1" x14ac:dyDescent="0.25">
      <c r="A72" s="68" t="s">
        <v>36</v>
      </c>
      <c r="B72" s="69">
        <v>1</v>
      </c>
      <c r="C72" s="68">
        <v>30350017</v>
      </c>
      <c r="D72" s="70" t="s">
        <v>1488</v>
      </c>
      <c r="E72" s="70" t="s">
        <v>1103</v>
      </c>
      <c r="F72" s="70" t="s">
        <v>128</v>
      </c>
      <c r="G72" s="69" t="s">
        <v>1104</v>
      </c>
      <c r="H72" s="70" t="s">
        <v>1058</v>
      </c>
      <c r="I72" s="83">
        <v>-671743.63</v>
      </c>
      <c r="J72" s="83">
        <v>-323907.15999999997</v>
      </c>
      <c r="K72" s="83">
        <v>87043.520000000004</v>
      </c>
      <c r="L72" s="83">
        <v>908607.27</v>
      </c>
      <c r="M72" s="83">
        <v>0</v>
      </c>
      <c r="N72" s="83">
        <v>0</v>
      </c>
      <c r="O72" s="35">
        <f>ROWS($A$8:N72)</f>
        <v>65</v>
      </c>
      <c r="P72" s="35" t="str">
        <f>IF($A72='Signature Page'!$H$8,O72,"")</f>
        <v/>
      </c>
      <c r="Q72" s="35" t="str">
        <f>IFERROR(SMALL($P$8:$P$1794,ROWS($P$8:P72)),"")</f>
        <v/>
      </c>
      <c r="R72" s="31" t="str">
        <f t="shared" ref="R72:R135" si="1">CONCATENATE(A72,C72)</f>
        <v>D10030350017</v>
      </c>
    </row>
    <row r="73" spans="1:19" s="31" customFormat="1" ht="19.7" customHeight="1" x14ac:dyDescent="0.25">
      <c r="A73" s="68" t="s">
        <v>36</v>
      </c>
      <c r="B73" s="69">
        <v>5</v>
      </c>
      <c r="C73" s="68">
        <v>30370005</v>
      </c>
      <c r="D73" s="70" t="s">
        <v>1055</v>
      </c>
      <c r="E73" s="70" t="s">
        <v>1103</v>
      </c>
      <c r="F73" s="70" t="s">
        <v>1101</v>
      </c>
      <c r="G73" s="69" t="s">
        <v>207</v>
      </c>
      <c r="H73" s="70" t="s">
        <v>1058</v>
      </c>
      <c r="I73" s="83">
        <v>-60924.89</v>
      </c>
      <c r="J73" s="83">
        <v>-44486.879999999997</v>
      </c>
      <c r="K73" s="83">
        <v>47778.48</v>
      </c>
      <c r="L73" s="83">
        <v>0</v>
      </c>
      <c r="M73" s="83">
        <v>0</v>
      </c>
      <c r="N73" s="83">
        <v>-57633.29</v>
      </c>
      <c r="O73" s="35">
        <f>ROWS($A$8:N73)</f>
        <v>66</v>
      </c>
      <c r="P73" s="35" t="str">
        <f>IF($A73='Signature Page'!$H$8,O73,"")</f>
        <v/>
      </c>
      <c r="Q73" s="35" t="str">
        <f>IFERROR(SMALL($P$8:$P$1794,ROWS($P$8:P73)),"")</f>
        <v/>
      </c>
      <c r="R73" s="31" t="str">
        <f t="shared" si="1"/>
        <v>D10030370005</v>
      </c>
    </row>
    <row r="74" spans="1:19" s="31" customFormat="1" ht="19.7" customHeight="1" x14ac:dyDescent="0.25">
      <c r="A74" s="68" t="s">
        <v>36</v>
      </c>
      <c r="B74" s="69">
        <v>1</v>
      </c>
      <c r="C74" s="68">
        <v>34680005</v>
      </c>
      <c r="D74" s="70" t="s">
        <v>1055</v>
      </c>
      <c r="E74" s="70" t="s">
        <v>1103</v>
      </c>
      <c r="F74" s="70" t="s">
        <v>128</v>
      </c>
      <c r="G74" s="69" t="s">
        <v>368</v>
      </c>
      <c r="H74" s="70" t="s">
        <v>1058</v>
      </c>
      <c r="I74" s="83">
        <v>-245582.06</v>
      </c>
      <c r="J74" s="83">
        <v>-270600.48</v>
      </c>
      <c r="K74" s="83">
        <v>0</v>
      </c>
      <c r="L74" s="83">
        <v>0</v>
      </c>
      <c r="M74" s="83">
        <v>0</v>
      </c>
      <c r="N74" s="83">
        <v>-516182.54</v>
      </c>
      <c r="O74" s="35">
        <f>ROWS($A$8:N74)</f>
        <v>67</v>
      </c>
      <c r="P74" s="35" t="str">
        <f>IF($A74='Signature Page'!$H$8,O74,"")</f>
        <v/>
      </c>
      <c r="Q74" s="35" t="str">
        <f>IFERROR(SMALL($P$8:$P$1794,ROWS($P$8:P74)),"")</f>
        <v/>
      </c>
      <c r="R74" s="31" t="str">
        <f t="shared" si="1"/>
        <v>D10034680005</v>
      </c>
    </row>
    <row r="75" spans="1:19" s="31" customFormat="1" ht="19.7" customHeight="1" x14ac:dyDescent="0.25">
      <c r="A75" s="68" t="s">
        <v>36</v>
      </c>
      <c r="B75" s="69">
        <v>1</v>
      </c>
      <c r="C75" s="68">
        <v>34680008</v>
      </c>
      <c r="D75" s="70" t="s">
        <v>1055</v>
      </c>
      <c r="E75" s="70" t="s">
        <v>1103</v>
      </c>
      <c r="F75" s="70" t="s">
        <v>128</v>
      </c>
      <c r="G75" s="69" t="s">
        <v>371</v>
      </c>
      <c r="H75" s="70" t="s">
        <v>1058</v>
      </c>
      <c r="I75" s="83">
        <v>-470977.81</v>
      </c>
      <c r="J75" s="83">
        <v>-146257.04</v>
      </c>
      <c r="K75" s="83">
        <v>176331.09</v>
      </c>
      <c r="L75" s="83">
        <v>0</v>
      </c>
      <c r="M75" s="83">
        <v>0</v>
      </c>
      <c r="N75" s="83">
        <v>-440903.76</v>
      </c>
      <c r="O75" s="35">
        <f>ROWS($A$8:N75)</f>
        <v>68</v>
      </c>
      <c r="P75" s="35" t="str">
        <f>IF($A75='Signature Page'!$H$8,O75,"")</f>
        <v/>
      </c>
      <c r="Q75" s="35" t="str">
        <f>IFERROR(SMALL($P$8:$P$1794,ROWS($P$8:P75)),"")</f>
        <v/>
      </c>
      <c r="R75" s="31" t="str">
        <f t="shared" si="1"/>
        <v>D10034680008</v>
      </c>
    </row>
    <row r="76" spans="1:19" s="31" customFormat="1" ht="19.7" customHeight="1" x14ac:dyDescent="0.25">
      <c r="A76" s="68" t="s">
        <v>36</v>
      </c>
      <c r="B76" s="69">
        <v>1</v>
      </c>
      <c r="C76" s="68">
        <v>34680009</v>
      </c>
      <c r="D76" s="70" t="s">
        <v>1055</v>
      </c>
      <c r="E76" s="70" t="s">
        <v>1103</v>
      </c>
      <c r="F76" s="70" t="s">
        <v>128</v>
      </c>
      <c r="G76" s="69" t="s">
        <v>372</v>
      </c>
      <c r="H76" s="70" t="s">
        <v>1058</v>
      </c>
      <c r="I76" s="83">
        <v>-284630.59000000003</v>
      </c>
      <c r="J76" s="83">
        <v>-248917.02</v>
      </c>
      <c r="K76" s="83">
        <v>109431.71</v>
      </c>
      <c r="L76" s="83">
        <v>0</v>
      </c>
      <c r="M76" s="83">
        <v>0</v>
      </c>
      <c r="N76" s="83">
        <v>-424115.9</v>
      </c>
      <c r="O76" s="35">
        <f>ROWS($A$8:N76)</f>
        <v>69</v>
      </c>
      <c r="P76" s="35" t="str">
        <f>IF($A76='Signature Page'!$H$8,O76,"")</f>
        <v/>
      </c>
      <c r="Q76" s="35" t="str">
        <f>IFERROR(SMALL($P$8:$P$1794,ROWS($P$8:P76)),"")</f>
        <v/>
      </c>
      <c r="R76" s="31" t="str">
        <f t="shared" si="1"/>
        <v>D10034680009</v>
      </c>
    </row>
    <row r="77" spans="1:19" s="31" customFormat="1" ht="19.7" customHeight="1" x14ac:dyDescent="0.25">
      <c r="A77" s="68" t="s">
        <v>36</v>
      </c>
      <c r="B77" s="69">
        <v>1</v>
      </c>
      <c r="C77" s="68">
        <v>36340000</v>
      </c>
      <c r="D77" s="70" t="s">
        <v>1054</v>
      </c>
      <c r="E77" s="70" t="s">
        <v>1103</v>
      </c>
      <c r="F77" s="70" t="s">
        <v>128</v>
      </c>
      <c r="G77" s="69" t="s">
        <v>437</v>
      </c>
      <c r="H77" s="70" t="s">
        <v>1058</v>
      </c>
      <c r="I77" s="83">
        <v>-970710</v>
      </c>
      <c r="J77" s="83">
        <v>0</v>
      </c>
      <c r="K77" s="83">
        <v>642679.38</v>
      </c>
      <c r="L77" s="83">
        <v>0</v>
      </c>
      <c r="M77" s="83">
        <v>0</v>
      </c>
      <c r="N77" s="83">
        <v>-328030.62</v>
      </c>
      <c r="O77" s="35">
        <f>ROWS($A$8:N77)</f>
        <v>70</v>
      </c>
      <c r="P77" s="35" t="str">
        <f>IF($A77='Signature Page'!$H$8,O77,"")</f>
        <v/>
      </c>
      <c r="Q77" s="35" t="str">
        <f>IFERROR(SMALL($P$8:$P$1794,ROWS($P$8:P77)),"")</f>
        <v/>
      </c>
      <c r="R77" s="31" t="str">
        <f t="shared" si="1"/>
        <v>D10036340000</v>
      </c>
    </row>
    <row r="78" spans="1:19" s="31" customFormat="1" ht="19.7" customHeight="1" x14ac:dyDescent="0.25">
      <c r="A78" s="68" t="s">
        <v>36</v>
      </c>
      <c r="B78" s="69">
        <v>1</v>
      </c>
      <c r="C78" s="68">
        <v>37540000</v>
      </c>
      <c r="D78" s="70" t="s">
        <v>1053</v>
      </c>
      <c r="E78" s="70" t="s">
        <v>1103</v>
      </c>
      <c r="F78" s="70" t="s">
        <v>128</v>
      </c>
      <c r="G78" s="69" t="s">
        <v>484</v>
      </c>
      <c r="H78" s="70" t="s">
        <v>1058</v>
      </c>
      <c r="I78" s="83">
        <v>-85844.08</v>
      </c>
      <c r="J78" s="83">
        <v>0</v>
      </c>
      <c r="K78" s="83">
        <v>-1753.81</v>
      </c>
      <c r="L78" s="83">
        <v>0</v>
      </c>
      <c r="M78" s="83">
        <v>0</v>
      </c>
      <c r="N78" s="83">
        <v>-87597.89</v>
      </c>
      <c r="O78" s="35">
        <f>ROWS($A$8:N78)</f>
        <v>71</v>
      </c>
      <c r="P78" s="35" t="str">
        <f>IF($A78='Signature Page'!$H$8,O78,"")</f>
        <v/>
      </c>
      <c r="Q78" s="35" t="str">
        <f>IFERROR(SMALL($P$8:$P$1794,ROWS($P$8:P78)),"")</f>
        <v/>
      </c>
      <c r="R78" s="31" t="str">
        <f t="shared" si="1"/>
        <v>D10037540000</v>
      </c>
    </row>
    <row r="79" spans="1:19" s="31" customFormat="1" ht="19.7" customHeight="1" x14ac:dyDescent="0.25">
      <c r="A79" s="68" t="s">
        <v>36</v>
      </c>
      <c r="B79" s="69">
        <v>1</v>
      </c>
      <c r="C79" s="68">
        <v>37570002</v>
      </c>
      <c r="D79" s="70" t="s">
        <v>1053</v>
      </c>
      <c r="E79" s="70" t="s">
        <v>1103</v>
      </c>
      <c r="F79" s="70" t="s">
        <v>128</v>
      </c>
      <c r="G79" s="69" t="s">
        <v>486</v>
      </c>
      <c r="H79" s="70" t="s">
        <v>1058</v>
      </c>
      <c r="I79" s="83">
        <v>-1510792.93</v>
      </c>
      <c r="J79" s="83">
        <v>0</v>
      </c>
      <c r="K79" s="83">
        <v>690041.86</v>
      </c>
      <c r="L79" s="83">
        <v>-348174.09</v>
      </c>
      <c r="M79" s="83">
        <v>0</v>
      </c>
      <c r="N79" s="83">
        <v>-1168925.1599999999</v>
      </c>
      <c r="O79" s="35">
        <f>ROWS($A$8:N79)</f>
        <v>72</v>
      </c>
      <c r="P79" s="35" t="str">
        <f>IF($A79='Signature Page'!$H$8,O79,"")</f>
        <v/>
      </c>
      <c r="Q79" s="35" t="str">
        <f>IFERROR(SMALL($P$8:$P$1794,ROWS($P$8:P79)),"")</f>
        <v/>
      </c>
      <c r="R79" s="31" t="str">
        <f t="shared" si="1"/>
        <v>D10037570002</v>
      </c>
    </row>
    <row r="80" spans="1:19" s="31" customFormat="1" ht="19.7" customHeight="1" x14ac:dyDescent="0.25">
      <c r="A80" s="68" t="s">
        <v>36</v>
      </c>
      <c r="B80" s="69">
        <v>1</v>
      </c>
      <c r="C80" s="68">
        <v>39580000</v>
      </c>
      <c r="D80" s="70" t="s">
        <v>1057</v>
      </c>
      <c r="E80" s="70" t="s">
        <v>1103</v>
      </c>
      <c r="F80" s="70" t="s">
        <v>128</v>
      </c>
      <c r="G80" s="69" t="s">
        <v>579</v>
      </c>
      <c r="H80" s="70" t="s">
        <v>1058</v>
      </c>
      <c r="I80" s="83">
        <v>-555264.1</v>
      </c>
      <c r="J80" s="83">
        <v>-270012</v>
      </c>
      <c r="K80" s="83">
        <v>324125.8</v>
      </c>
      <c r="L80" s="83">
        <v>0</v>
      </c>
      <c r="M80" s="83">
        <v>0</v>
      </c>
      <c r="N80" s="83">
        <v>-501150.3</v>
      </c>
      <c r="O80" s="35">
        <f>ROWS($A$8:N80)</f>
        <v>73</v>
      </c>
      <c r="P80" s="35" t="str">
        <f>IF($A80='Signature Page'!$H$8,O80,"")</f>
        <v/>
      </c>
      <c r="Q80" s="35" t="str">
        <f>IFERROR(SMALL($P$8:$P$1794,ROWS($P$8:P80)),"")</f>
        <v/>
      </c>
      <c r="R80" s="31" t="str">
        <f t="shared" si="1"/>
        <v>D10039580000</v>
      </c>
    </row>
    <row r="81" spans="1:18" s="31" customFormat="1" ht="19.7" customHeight="1" x14ac:dyDescent="0.25">
      <c r="A81" s="68" t="s">
        <v>36</v>
      </c>
      <c r="B81" s="69">
        <v>1</v>
      </c>
      <c r="C81" s="68">
        <v>45967000</v>
      </c>
      <c r="D81" s="70" t="s">
        <v>1055</v>
      </c>
      <c r="E81" s="70" t="s">
        <v>1103</v>
      </c>
      <c r="F81" s="70" t="s">
        <v>128</v>
      </c>
      <c r="G81" s="69" t="s">
        <v>775</v>
      </c>
      <c r="H81" s="70" t="s">
        <v>1058</v>
      </c>
      <c r="I81" s="83">
        <v>567441.02</v>
      </c>
      <c r="J81" s="83">
        <v>53165.15</v>
      </c>
      <c r="K81" s="83">
        <v>-620606.17000000004</v>
      </c>
      <c r="L81" s="83">
        <v>0</v>
      </c>
      <c r="M81" s="83">
        <v>0</v>
      </c>
      <c r="N81" s="83">
        <v>0</v>
      </c>
      <c r="O81" s="35">
        <f>ROWS($A$8:N81)</f>
        <v>74</v>
      </c>
      <c r="P81" s="35" t="str">
        <f>IF($A81='Signature Page'!$H$8,O81,"")</f>
        <v/>
      </c>
      <c r="Q81" s="35" t="str">
        <f>IFERROR(SMALL($P$8:$P$1794,ROWS($P$8:P81)),"")</f>
        <v/>
      </c>
      <c r="R81" s="31" t="str">
        <f t="shared" si="1"/>
        <v>D10045967000</v>
      </c>
    </row>
    <row r="82" spans="1:18" s="31" customFormat="1" ht="19.7" customHeight="1" x14ac:dyDescent="0.25">
      <c r="A82" s="68" t="s">
        <v>36</v>
      </c>
      <c r="B82" s="69">
        <v>5</v>
      </c>
      <c r="C82" s="68">
        <v>50550000</v>
      </c>
      <c r="D82" s="70" t="s">
        <v>1055</v>
      </c>
      <c r="E82" s="70" t="s">
        <v>1103</v>
      </c>
      <c r="F82" s="70" t="s">
        <v>1101</v>
      </c>
      <c r="G82" s="69" t="s">
        <v>982</v>
      </c>
      <c r="H82" s="70" t="s">
        <v>1058</v>
      </c>
      <c r="I82" s="83">
        <v>1413935.47</v>
      </c>
      <c r="J82" s="83">
        <v>-11322637.609999999</v>
      </c>
      <c r="K82" s="83">
        <v>13603699.77</v>
      </c>
      <c r="L82" s="83">
        <v>3363.69</v>
      </c>
      <c r="M82" s="83">
        <v>0</v>
      </c>
      <c r="N82" s="83">
        <v>3698361.32</v>
      </c>
      <c r="O82" s="35">
        <f>ROWS($A$8:N82)</f>
        <v>75</v>
      </c>
      <c r="P82" s="35" t="str">
        <f>IF($A82='Signature Page'!$H$8,O82,"")</f>
        <v/>
      </c>
      <c r="Q82" s="35" t="str">
        <f>IFERROR(SMALL($P$8:$P$1794,ROWS($P$8:P82)),"")</f>
        <v/>
      </c>
      <c r="R82" s="31" t="str">
        <f t="shared" si="1"/>
        <v>D10050550000</v>
      </c>
    </row>
    <row r="83" spans="1:18" s="31" customFormat="1" ht="19.7" customHeight="1" x14ac:dyDescent="0.25">
      <c r="A83" s="68" t="s">
        <v>36</v>
      </c>
      <c r="B83" s="69">
        <v>5</v>
      </c>
      <c r="C83" s="68">
        <v>55110006</v>
      </c>
      <c r="D83" s="70" t="s">
        <v>1055</v>
      </c>
      <c r="E83" s="70" t="s">
        <v>1103</v>
      </c>
      <c r="F83" s="70" t="s">
        <v>1101</v>
      </c>
      <c r="G83" s="69" t="s">
        <v>1183</v>
      </c>
      <c r="H83" s="70" t="s">
        <v>1058</v>
      </c>
      <c r="I83" s="83">
        <v>-261130.57</v>
      </c>
      <c r="J83" s="83">
        <v>0</v>
      </c>
      <c r="K83" s="83">
        <v>261130.57</v>
      </c>
      <c r="L83" s="83">
        <v>0</v>
      </c>
      <c r="M83" s="83">
        <v>0</v>
      </c>
      <c r="N83" s="83">
        <v>-2.91038304567337E-11</v>
      </c>
      <c r="O83" s="35">
        <f>ROWS($A$8:N83)</f>
        <v>76</v>
      </c>
      <c r="P83" s="35" t="str">
        <f>IF($A83='Signature Page'!$H$8,O83,"")</f>
        <v/>
      </c>
      <c r="Q83" s="35" t="str">
        <f>IFERROR(SMALL($P$8:$P$1794,ROWS($P$8:P83)),"")</f>
        <v/>
      </c>
      <c r="R83" s="31" t="str">
        <f t="shared" si="1"/>
        <v>D10055110006</v>
      </c>
    </row>
    <row r="84" spans="1:18" s="31" customFormat="1" ht="19.7" customHeight="1" x14ac:dyDescent="0.25">
      <c r="A84" s="68" t="s">
        <v>37</v>
      </c>
      <c r="B84" s="69">
        <v>5</v>
      </c>
      <c r="C84" s="68" t="s">
        <v>1004</v>
      </c>
      <c r="D84" s="70" t="s">
        <v>1055</v>
      </c>
      <c r="E84" s="70" t="s">
        <v>1106</v>
      </c>
      <c r="F84" s="70" t="s">
        <v>1101</v>
      </c>
      <c r="G84" s="69" t="s">
        <v>307</v>
      </c>
      <c r="H84" s="70" t="s">
        <v>1056</v>
      </c>
      <c r="I84" s="83">
        <v>5718.08</v>
      </c>
      <c r="J84" s="83">
        <v>0</v>
      </c>
      <c r="K84" s="83">
        <v>0</v>
      </c>
      <c r="L84" s="83">
        <v>0</v>
      </c>
      <c r="M84" s="83">
        <v>0</v>
      </c>
      <c r="N84" s="83">
        <v>5718.08</v>
      </c>
      <c r="O84" s="35">
        <f>ROWS($A$8:N84)</f>
        <v>77</v>
      </c>
      <c r="P84" s="35" t="str">
        <f>IF($A84='Signature Page'!$H$8,O84,"")</f>
        <v/>
      </c>
      <c r="Q84" s="35" t="str">
        <f>IFERROR(SMALL($P$8:$P$1794,ROWS($P$8:P84)),"")</f>
        <v/>
      </c>
      <c r="R84" s="31" t="str">
        <f t="shared" si="1"/>
        <v>D17052S10000</v>
      </c>
    </row>
    <row r="85" spans="1:18" s="31" customFormat="1" ht="19.7" customHeight="1" x14ac:dyDescent="0.25">
      <c r="A85" s="68" t="s">
        <v>37</v>
      </c>
      <c r="B85" s="69">
        <v>5</v>
      </c>
      <c r="C85" s="68">
        <v>57410000</v>
      </c>
      <c r="D85" s="70" t="s">
        <v>1055</v>
      </c>
      <c r="E85" s="70" t="s">
        <v>1106</v>
      </c>
      <c r="F85" s="70" t="s">
        <v>1101</v>
      </c>
      <c r="G85" s="69" t="s">
        <v>1031</v>
      </c>
      <c r="H85" s="70" t="s">
        <v>1056</v>
      </c>
      <c r="I85" s="83">
        <v>-5718.08</v>
      </c>
      <c r="J85" s="83">
        <v>0</v>
      </c>
      <c r="K85" s="83">
        <v>0</v>
      </c>
      <c r="L85" s="83">
        <v>0</v>
      </c>
      <c r="M85" s="83">
        <v>0</v>
      </c>
      <c r="N85" s="83">
        <v>-5718.08</v>
      </c>
      <c r="O85" s="35">
        <f>ROWS($A$8:N85)</f>
        <v>78</v>
      </c>
      <c r="P85" s="35" t="str">
        <f>IF($A85='Signature Page'!$H$8,O85,"")</f>
        <v/>
      </c>
      <c r="Q85" s="35" t="str">
        <f>IFERROR(SMALL($P$8:$P$1794,ROWS($P$8:P85)),"")</f>
        <v/>
      </c>
      <c r="R85" s="31" t="str">
        <f t="shared" si="1"/>
        <v>D17057410000</v>
      </c>
    </row>
    <row r="86" spans="1:18" s="31" customFormat="1" ht="19.7" customHeight="1" x14ac:dyDescent="0.25">
      <c r="A86" s="68" t="s">
        <v>37</v>
      </c>
      <c r="B86" s="69">
        <v>60</v>
      </c>
      <c r="C86" s="68">
        <v>57878020</v>
      </c>
      <c r="D86" s="70" t="s">
        <v>1055</v>
      </c>
      <c r="E86" s="70" t="s">
        <v>1106</v>
      </c>
      <c r="F86" s="70" t="s">
        <v>1105</v>
      </c>
      <c r="G86" s="69" t="s">
        <v>1300</v>
      </c>
      <c r="H86" s="70" t="s">
        <v>1056</v>
      </c>
      <c r="I86" s="83">
        <v>-2059954.7</v>
      </c>
      <c r="J86" s="83">
        <v>0</v>
      </c>
      <c r="K86" s="83">
        <v>0</v>
      </c>
      <c r="L86" s="83">
        <v>0</v>
      </c>
      <c r="M86" s="83">
        <v>0</v>
      </c>
      <c r="N86" s="83">
        <v>-2059954.7</v>
      </c>
      <c r="O86" s="35">
        <f>ROWS($A$8:N86)</f>
        <v>79</v>
      </c>
      <c r="P86" s="35" t="str">
        <f>IF($A86='Signature Page'!$H$8,O86,"")</f>
        <v/>
      </c>
      <c r="Q86" s="35" t="str">
        <f>IFERROR(SMALL($P$8:$P$1794,ROWS($P$8:P86)),"")</f>
        <v/>
      </c>
      <c r="R86" s="31" t="str">
        <f t="shared" si="1"/>
        <v>D17057878020</v>
      </c>
    </row>
    <row r="87" spans="1:18" s="31" customFormat="1" ht="19.7" customHeight="1" x14ac:dyDescent="0.25">
      <c r="A87" s="68" t="s">
        <v>38</v>
      </c>
      <c r="B87" s="69">
        <v>1</v>
      </c>
      <c r="C87" s="68">
        <v>10010000</v>
      </c>
      <c r="D87" s="70" t="s">
        <v>1053</v>
      </c>
      <c r="E87" s="70" t="s">
        <v>1107</v>
      </c>
      <c r="F87" s="70" t="s">
        <v>128</v>
      </c>
      <c r="G87" s="69" t="s">
        <v>128</v>
      </c>
      <c r="H87" s="70" t="s">
        <v>1056</v>
      </c>
      <c r="I87" s="83">
        <v>0</v>
      </c>
      <c r="J87" s="83">
        <v>0</v>
      </c>
      <c r="K87" s="83">
        <v>362366.03</v>
      </c>
      <c r="L87" s="83">
        <v>-7266</v>
      </c>
      <c r="M87" s="83">
        <v>0</v>
      </c>
      <c r="N87" s="83">
        <v>355100.03</v>
      </c>
      <c r="O87" s="35">
        <f>ROWS($A$8:N87)</f>
        <v>80</v>
      </c>
      <c r="P87" s="35" t="str">
        <f>IF($A87='Signature Page'!$H$8,O87,"")</f>
        <v/>
      </c>
      <c r="Q87" s="35" t="str">
        <f>IFERROR(SMALL($P$8:$P$1794,ROWS($P$8:P87)),"")</f>
        <v/>
      </c>
      <c r="R87" s="31" t="str">
        <f t="shared" si="1"/>
        <v>D20010010000</v>
      </c>
    </row>
    <row r="88" spans="1:18" s="31" customFormat="1" ht="19.7" customHeight="1" x14ac:dyDescent="0.25">
      <c r="A88" s="68" t="s">
        <v>38</v>
      </c>
      <c r="B88" s="69">
        <v>1</v>
      </c>
      <c r="C88" s="68">
        <v>10050023</v>
      </c>
      <c r="D88" s="70" t="s">
        <v>1053</v>
      </c>
      <c r="E88" s="70" t="s">
        <v>1107</v>
      </c>
      <c r="F88" s="70" t="s">
        <v>128</v>
      </c>
      <c r="G88" s="69" t="s">
        <v>1489</v>
      </c>
      <c r="H88" s="70" t="s">
        <v>1056</v>
      </c>
      <c r="I88" s="83">
        <v>0</v>
      </c>
      <c r="J88" s="83">
        <v>0</v>
      </c>
      <c r="K88" s="83">
        <v>0</v>
      </c>
      <c r="L88" s="83">
        <v>7266</v>
      </c>
      <c r="M88" s="83">
        <v>0</v>
      </c>
      <c r="N88" s="83">
        <v>7266</v>
      </c>
      <c r="O88" s="35">
        <f>ROWS($A$8:N88)</f>
        <v>81</v>
      </c>
      <c r="P88" s="35" t="str">
        <f>IF($A88='Signature Page'!$H$8,O88,"")</f>
        <v/>
      </c>
      <c r="Q88" s="35" t="str">
        <f>IFERROR(SMALL($P$8:$P$1794,ROWS($P$8:P88)),"")</f>
        <v/>
      </c>
      <c r="R88" s="31" t="str">
        <f t="shared" si="1"/>
        <v>D20010050023</v>
      </c>
    </row>
    <row r="89" spans="1:18" s="31" customFormat="1" ht="19.7" customHeight="1" x14ac:dyDescent="0.25">
      <c r="A89" s="68" t="s">
        <v>38</v>
      </c>
      <c r="B89" s="69">
        <v>1</v>
      </c>
      <c r="C89" s="68" t="s">
        <v>422</v>
      </c>
      <c r="D89" s="70" t="s">
        <v>1053</v>
      </c>
      <c r="E89" s="70" t="s">
        <v>1107</v>
      </c>
      <c r="F89" s="70" t="s">
        <v>128</v>
      </c>
      <c r="G89" s="69" t="s">
        <v>423</v>
      </c>
      <c r="H89" s="70" t="s">
        <v>1056</v>
      </c>
      <c r="I89" s="83">
        <v>-251317.1</v>
      </c>
      <c r="J89" s="83">
        <v>0</v>
      </c>
      <c r="K89" s="83">
        <v>132123.95000000001</v>
      </c>
      <c r="L89" s="83">
        <v>-45000</v>
      </c>
      <c r="M89" s="83">
        <v>0</v>
      </c>
      <c r="N89" s="83">
        <v>-164193.15</v>
      </c>
      <c r="O89" s="35">
        <f>ROWS($A$8:N89)</f>
        <v>82</v>
      </c>
      <c r="P89" s="35" t="str">
        <f>IF($A89='Signature Page'!$H$8,O89,"")</f>
        <v/>
      </c>
      <c r="Q89" s="35" t="str">
        <f>IFERROR(SMALL($P$8:$P$1794,ROWS($P$8:P89)),"")</f>
        <v/>
      </c>
      <c r="R89" s="31" t="str">
        <f t="shared" si="1"/>
        <v>D20035C80000</v>
      </c>
    </row>
    <row r="90" spans="1:18" s="31" customFormat="1" ht="19.7" customHeight="1" x14ac:dyDescent="0.25">
      <c r="A90" s="68" t="s">
        <v>39</v>
      </c>
      <c r="B90" s="69">
        <v>1</v>
      </c>
      <c r="C90" s="68">
        <v>10010000</v>
      </c>
      <c r="D90" s="70" t="s">
        <v>1053</v>
      </c>
      <c r="E90" s="70" t="s">
        <v>1108</v>
      </c>
      <c r="F90" s="70" t="s">
        <v>128</v>
      </c>
      <c r="G90" s="69" t="s">
        <v>128</v>
      </c>
      <c r="H90" s="70" t="s">
        <v>1056</v>
      </c>
      <c r="I90" s="83">
        <v>0</v>
      </c>
      <c r="J90" s="83">
        <v>0</v>
      </c>
      <c r="K90" s="83">
        <v>1484914.43</v>
      </c>
      <c r="L90" s="83">
        <v>-12918</v>
      </c>
      <c r="M90" s="83">
        <v>0</v>
      </c>
      <c r="N90" s="83">
        <v>1471996.43</v>
      </c>
      <c r="O90" s="35">
        <f>ROWS($A$8:N90)</f>
        <v>83</v>
      </c>
      <c r="P90" s="35" t="str">
        <f>IF($A90='Signature Page'!$H$8,O90,"")</f>
        <v/>
      </c>
      <c r="Q90" s="35" t="str">
        <f>IFERROR(SMALL($P$8:$P$1794,ROWS($P$8:P90)),"")</f>
        <v/>
      </c>
      <c r="R90" s="31" t="str">
        <f t="shared" si="1"/>
        <v>D25010010000</v>
      </c>
    </row>
    <row r="91" spans="1:18" s="31" customFormat="1" ht="19.7" customHeight="1" x14ac:dyDescent="0.25">
      <c r="A91" s="68" t="s">
        <v>39</v>
      </c>
      <c r="B91" s="69">
        <v>1</v>
      </c>
      <c r="C91" s="68">
        <v>10050023</v>
      </c>
      <c r="D91" s="70" t="s">
        <v>1053</v>
      </c>
      <c r="E91" s="70" t="s">
        <v>1108</v>
      </c>
      <c r="F91" s="70" t="s">
        <v>128</v>
      </c>
      <c r="G91" s="69" t="s">
        <v>1489</v>
      </c>
      <c r="H91" s="70" t="s">
        <v>1056</v>
      </c>
      <c r="I91" s="83">
        <v>0</v>
      </c>
      <c r="J91" s="83">
        <v>0</v>
      </c>
      <c r="K91" s="83">
        <v>0</v>
      </c>
      <c r="L91" s="83">
        <v>12918</v>
      </c>
      <c r="M91" s="83">
        <v>0</v>
      </c>
      <c r="N91" s="83">
        <v>12918</v>
      </c>
      <c r="O91" s="35">
        <f>ROWS($A$8:N91)</f>
        <v>84</v>
      </c>
      <c r="P91" s="35" t="str">
        <f>IF($A91='Signature Page'!$H$8,O91,"")</f>
        <v/>
      </c>
      <c r="Q91" s="35" t="str">
        <f>IFERROR(SMALL($P$8:$P$1794,ROWS($P$8:P91)),"")</f>
        <v/>
      </c>
      <c r="R91" s="31" t="str">
        <f t="shared" si="1"/>
        <v>D25010050023</v>
      </c>
    </row>
    <row r="92" spans="1:18" s="31" customFormat="1" ht="19.7" customHeight="1" x14ac:dyDescent="0.25">
      <c r="A92" s="68" t="s">
        <v>39</v>
      </c>
      <c r="B92" s="69">
        <v>1</v>
      </c>
      <c r="C92" s="68">
        <v>30350099</v>
      </c>
      <c r="D92" s="70" t="s">
        <v>1057</v>
      </c>
      <c r="E92" s="70" t="s">
        <v>1108</v>
      </c>
      <c r="F92" s="70" t="s">
        <v>128</v>
      </c>
      <c r="G92" s="69" t="s">
        <v>1298</v>
      </c>
      <c r="H92" s="70" t="s">
        <v>1056</v>
      </c>
      <c r="I92" s="83">
        <v>-4498.1000000000004</v>
      </c>
      <c r="J92" s="83">
        <v>0</v>
      </c>
      <c r="K92" s="83">
        <v>4498.1000000000004</v>
      </c>
      <c r="L92" s="83">
        <v>0</v>
      </c>
      <c r="M92" s="83">
        <v>0</v>
      </c>
      <c r="N92" s="83">
        <v>0</v>
      </c>
      <c r="O92" s="35">
        <f>ROWS($A$8:N92)</f>
        <v>85</v>
      </c>
      <c r="P92" s="35" t="str">
        <f>IF($A92='Signature Page'!$H$8,O92,"")</f>
        <v/>
      </c>
      <c r="Q92" s="35" t="str">
        <f>IFERROR(SMALL($P$8:$P$1794,ROWS($P$8:P92)),"")</f>
        <v/>
      </c>
      <c r="R92" s="31" t="str">
        <f t="shared" si="1"/>
        <v>D25030350099</v>
      </c>
    </row>
    <row r="93" spans="1:18" s="31" customFormat="1" ht="19.7" customHeight="1" x14ac:dyDescent="0.25">
      <c r="A93" s="68" t="s">
        <v>1282</v>
      </c>
      <c r="B93" s="69">
        <v>1</v>
      </c>
      <c r="C93" s="68">
        <v>10010000</v>
      </c>
      <c r="D93" s="70" t="s">
        <v>1053</v>
      </c>
      <c r="E93" s="70" t="s">
        <v>1283</v>
      </c>
      <c r="F93" s="70" t="s">
        <v>128</v>
      </c>
      <c r="G93" s="69" t="s">
        <v>128</v>
      </c>
      <c r="H93" s="70" t="s">
        <v>1140</v>
      </c>
      <c r="I93" s="83">
        <v>0</v>
      </c>
      <c r="J93" s="83">
        <v>0</v>
      </c>
      <c r="K93" s="83">
        <v>3114673.35</v>
      </c>
      <c r="L93" s="83">
        <v>-9689</v>
      </c>
      <c r="M93" s="83">
        <v>0</v>
      </c>
      <c r="N93" s="83">
        <v>3104984.35</v>
      </c>
      <c r="O93" s="35">
        <f>ROWS($A$8:N93)</f>
        <v>86</v>
      </c>
      <c r="P93" s="35" t="str">
        <f>IF($A93='Signature Page'!$H$8,O93,"")</f>
        <v/>
      </c>
      <c r="Q93" s="35" t="str">
        <f>IFERROR(SMALL($P$8:$P$1794,ROWS($P$8:P93)),"")</f>
        <v/>
      </c>
      <c r="R93" s="31" t="str">
        <f t="shared" si="1"/>
        <v>D30010010000</v>
      </c>
    </row>
    <row r="94" spans="1:18" s="31" customFormat="1" ht="19.7" customHeight="1" x14ac:dyDescent="0.25">
      <c r="A94" s="68" t="s">
        <v>1282</v>
      </c>
      <c r="B94" s="69">
        <v>1</v>
      </c>
      <c r="C94" s="68">
        <v>10050023</v>
      </c>
      <c r="D94" s="70" t="s">
        <v>1053</v>
      </c>
      <c r="E94" s="70" t="s">
        <v>1283</v>
      </c>
      <c r="F94" s="70" t="s">
        <v>128</v>
      </c>
      <c r="G94" s="69" t="s">
        <v>1489</v>
      </c>
      <c r="H94" s="70" t="s">
        <v>1140</v>
      </c>
      <c r="I94" s="83">
        <v>0</v>
      </c>
      <c r="J94" s="83">
        <v>0</v>
      </c>
      <c r="K94" s="83">
        <v>0</v>
      </c>
      <c r="L94" s="83">
        <v>9689</v>
      </c>
      <c r="M94" s="83">
        <v>0</v>
      </c>
      <c r="N94" s="83">
        <v>9689</v>
      </c>
      <c r="O94" s="35">
        <f>ROWS($A$8:N94)</f>
        <v>87</v>
      </c>
      <c r="P94" s="35" t="str">
        <f>IF($A94='Signature Page'!$H$8,O94,"")</f>
        <v/>
      </c>
      <c r="Q94" s="35" t="str">
        <f>IFERROR(SMALL($P$8:$P$1794,ROWS($P$8:P94)),"")</f>
        <v/>
      </c>
      <c r="R94" s="31" t="str">
        <f t="shared" si="1"/>
        <v>D30010050023</v>
      </c>
    </row>
    <row r="95" spans="1:18" s="31" customFormat="1" ht="19.7" customHeight="1" x14ac:dyDescent="0.25">
      <c r="A95" s="68" t="s">
        <v>1282</v>
      </c>
      <c r="B95" s="69">
        <v>1</v>
      </c>
      <c r="C95" s="68">
        <v>28230000</v>
      </c>
      <c r="D95" s="70" t="s">
        <v>1053</v>
      </c>
      <c r="E95" s="70" t="s">
        <v>1283</v>
      </c>
      <c r="F95" s="70" t="s">
        <v>128</v>
      </c>
      <c r="G95" s="69" t="s">
        <v>136</v>
      </c>
      <c r="H95" s="70" t="s">
        <v>1140</v>
      </c>
      <c r="I95" s="83">
        <v>0</v>
      </c>
      <c r="J95" s="83">
        <v>-168180.23</v>
      </c>
      <c r="K95" s="83">
        <v>0</v>
      </c>
      <c r="L95" s="83">
        <v>0</v>
      </c>
      <c r="M95" s="83">
        <v>0</v>
      </c>
      <c r="N95" s="83">
        <v>-168180.23</v>
      </c>
      <c r="O95" s="35">
        <f>ROWS($A$8:N95)</f>
        <v>88</v>
      </c>
      <c r="P95" s="35" t="str">
        <f>IF($A95='Signature Page'!$H$8,O95,"")</f>
        <v/>
      </c>
      <c r="Q95" s="35" t="str">
        <f>IFERROR(SMALL($P$8:$P$1794,ROWS($P$8:P95)),"")</f>
        <v/>
      </c>
      <c r="R95" s="31" t="str">
        <f t="shared" si="1"/>
        <v>D30028230000</v>
      </c>
    </row>
    <row r="96" spans="1:18" s="31" customFormat="1" ht="19.7" customHeight="1" x14ac:dyDescent="0.25">
      <c r="A96" s="68" t="s">
        <v>1282</v>
      </c>
      <c r="B96" s="69">
        <v>5</v>
      </c>
      <c r="C96" s="68">
        <v>34170003</v>
      </c>
      <c r="D96" s="70" t="s">
        <v>1054</v>
      </c>
      <c r="E96" s="70" t="s">
        <v>1283</v>
      </c>
      <c r="F96" s="70" t="s">
        <v>1101</v>
      </c>
      <c r="G96" s="69" t="s">
        <v>1228</v>
      </c>
      <c r="H96" s="70" t="s">
        <v>1140</v>
      </c>
      <c r="I96" s="83">
        <v>0</v>
      </c>
      <c r="J96" s="83">
        <v>-4000000</v>
      </c>
      <c r="K96" s="83">
        <v>4000000</v>
      </c>
      <c r="L96" s="83">
        <v>0</v>
      </c>
      <c r="M96" s="83">
        <v>0</v>
      </c>
      <c r="N96" s="83">
        <v>0</v>
      </c>
      <c r="O96" s="35">
        <f>ROWS($A$8:N96)</f>
        <v>89</v>
      </c>
      <c r="P96" s="35" t="str">
        <f>IF($A96='Signature Page'!$H$8,O96,"")</f>
        <v/>
      </c>
      <c r="Q96" s="35" t="str">
        <f>IFERROR(SMALL($P$8:$P$1794,ROWS($P$8:P96)),"")</f>
        <v/>
      </c>
      <c r="R96" s="31" t="str">
        <f t="shared" si="1"/>
        <v>D30034170003</v>
      </c>
    </row>
    <row r="97" spans="1:18" s="31" customFormat="1" ht="19.7" customHeight="1" x14ac:dyDescent="0.25">
      <c r="A97" s="68" t="s">
        <v>1282</v>
      </c>
      <c r="B97" s="69">
        <v>1</v>
      </c>
      <c r="C97" s="68">
        <v>40670000</v>
      </c>
      <c r="D97" s="70" t="s">
        <v>1055</v>
      </c>
      <c r="E97" s="70" t="s">
        <v>1283</v>
      </c>
      <c r="F97" s="70" t="s">
        <v>128</v>
      </c>
      <c r="G97" s="69" t="s">
        <v>1396</v>
      </c>
      <c r="H97" s="70" t="s">
        <v>1140</v>
      </c>
      <c r="I97" s="83">
        <v>-44135431.390000001</v>
      </c>
      <c r="J97" s="83">
        <v>-773465.43</v>
      </c>
      <c r="K97" s="83">
        <v>2756989.17</v>
      </c>
      <c r="L97" s="83">
        <v>0</v>
      </c>
      <c r="M97" s="83">
        <v>0</v>
      </c>
      <c r="N97" s="83">
        <v>-42151907.649999999</v>
      </c>
      <c r="O97" s="35">
        <f>ROWS($A$8:N97)</f>
        <v>90</v>
      </c>
      <c r="P97" s="35" t="str">
        <f>IF($A97='Signature Page'!$H$8,O97,"")</f>
        <v/>
      </c>
      <c r="Q97" s="35" t="str">
        <f>IFERROR(SMALL($P$8:$P$1794,ROWS($P$8:P97)),"")</f>
        <v/>
      </c>
      <c r="R97" s="31" t="str">
        <f t="shared" si="1"/>
        <v>D30040670000</v>
      </c>
    </row>
    <row r="98" spans="1:18" s="31" customFormat="1" ht="19.7" customHeight="1" x14ac:dyDescent="0.25">
      <c r="A98" s="68" t="s">
        <v>1282</v>
      </c>
      <c r="B98" s="69">
        <v>18</v>
      </c>
      <c r="C98" s="68">
        <v>40680000</v>
      </c>
      <c r="D98" s="70" t="s">
        <v>1055</v>
      </c>
      <c r="E98" s="70" t="s">
        <v>1283</v>
      </c>
      <c r="F98" s="70" t="s">
        <v>1184</v>
      </c>
      <c r="G98" s="69" t="s">
        <v>1397</v>
      </c>
      <c r="H98" s="70" t="s">
        <v>1140</v>
      </c>
      <c r="I98" s="83">
        <v>-6010201.1699999999</v>
      </c>
      <c r="J98" s="83">
        <v>-116083.17</v>
      </c>
      <c r="K98" s="83">
        <v>0</v>
      </c>
      <c r="L98" s="83">
        <v>0</v>
      </c>
      <c r="M98" s="83">
        <v>0</v>
      </c>
      <c r="N98" s="83">
        <v>-6126284.3399999999</v>
      </c>
      <c r="O98" s="35">
        <f>ROWS($A$8:N98)</f>
        <v>91</v>
      </c>
      <c r="P98" s="35" t="str">
        <f>IF($A98='Signature Page'!$H$8,O98,"")</f>
        <v/>
      </c>
      <c r="Q98" s="35" t="str">
        <f>IFERROR(SMALL($P$8:$P$1794,ROWS($P$8:P98)),"")</f>
        <v/>
      </c>
      <c r="R98" s="31" t="str">
        <f t="shared" si="1"/>
        <v>D30040680000</v>
      </c>
    </row>
    <row r="99" spans="1:18" s="31" customFormat="1" ht="19.7" customHeight="1" x14ac:dyDescent="0.25">
      <c r="A99" s="68" t="s">
        <v>1282</v>
      </c>
      <c r="B99" s="69">
        <v>5</v>
      </c>
      <c r="C99" s="68">
        <v>50550000</v>
      </c>
      <c r="D99" s="70" t="s">
        <v>1055</v>
      </c>
      <c r="E99" s="70" t="s">
        <v>1283</v>
      </c>
      <c r="F99" s="70" t="s">
        <v>1101</v>
      </c>
      <c r="G99" s="69" t="s">
        <v>982</v>
      </c>
      <c r="H99" s="70" t="s">
        <v>1140</v>
      </c>
      <c r="I99" s="83">
        <v>193889.24</v>
      </c>
      <c r="J99" s="83">
        <v>-54363361.380000003</v>
      </c>
      <c r="K99" s="83">
        <v>58664101.170000002</v>
      </c>
      <c r="L99" s="83">
        <v>0</v>
      </c>
      <c r="M99" s="83">
        <v>0</v>
      </c>
      <c r="N99" s="83">
        <v>4494629.02999999</v>
      </c>
      <c r="O99" s="35">
        <f>ROWS($A$8:N99)</f>
        <v>92</v>
      </c>
      <c r="P99" s="35" t="str">
        <f>IF($A99='Signature Page'!$H$8,O99,"")</f>
        <v/>
      </c>
      <c r="Q99" s="35" t="str">
        <f>IFERROR(SMALL($P$8:$P$1794,ROWS($P$8:P99)),"")</f>
        <v/>
      </c>
      <c r="R99" s="31" t="str">
        <f t="shared" si="1"/>
        <v>D30050550000</v>
      </c>
    </row>
    <row r="100" spans="1:18" s="31" customFormat="1" ht="19.7" customHeight="1" x14ac:dyDescent="0.25">
      <c r="A100" s="68" t="s">
        <v>1282</v>
      </c>
      <c r="B100" s="69">
        <v>5</v>
      </c>
      <c r="C100" s="68" t="s">
        <v>1490</v>
      </c>
      <c r="D100" s="70" t="s">
        <v>1055</v>
      </c>
      <c r="E100" s="70" t="s">
        <v>1283</v>
      </c>
      <c r="F100" s="70" t="s">
        <v>1101</v>
      </c>
      <c r="G100" s="69" t="s">
        <v>1491</v>
      </c>
      <c r="H100" s="70" t="s">
        <v>1140</v>
      </c>
      <c r="I100" s="83">
        <v>0</v>
      </c>
      <c r="J100" s="83">
        <v>-101046745.15000001</v>
      </c>
      <c r="K100" s="83">
        <v>261015.41</v>
      </c>
      <c r="L100" s="83">
        <v>0</v>
      </c>
      <c r="M100" s="83">
        <v>0</v>
      </c>
      <c r="N100" s="83">
        <v>-100785729.73999999</v>
      </c>
      <c r="O100" s="35">
        <f>ROWS($A$8:N100)</f>
        <v>93</v>
      </c>
      <c r="P100" s="35" t="str">
        <f>IF($A100='Signature Page'!$H$8,O100,"")</f>
        <v/>
      </c>
      <c r="Q100" s="35" t="str">
        <f>IFERROR(SMALL($P$8:$P$1794,ROWS($P$8:P100)),"")</f>
        <v/>
      </c>
      <c r="R100" s="31" t="str">
        <f t="shared" si="1"/>
        <v>D30051C70029</v>
      </c>
    </row>
    <row r="101" spans="1:18" s="31" customFormat="1" ht="19.7" customHeight="1" x14ac:dyDescent="0.25">
      <c r="A101" s="68" t="s">
        <v>41</v>
      </c>
      <c r="B101" s="69">
        <v>1</v>
      </c>
      <c r="C101" s="68">
        <v>10010000</v>
      </c>
      <c r="D101" s="70" t="s">
        <v>1053</v>
      </c>
      <c r="E101" s="70" t="s">
        <v>1109</v>
      </c>
      <c r="F101" s="70" t="s">
        <v>128</v>
      </c>
      <c r="G101" s="69" t="s">
        <v>128</v>
      </c>
      <c r="H101" s="70" t="s">
        <v>1056</v>
      </c>
      <c r="I101" s="83">
        <v>0</v>
      </c>
      <c r="J101" s="83">
        <v>0</v>
      </c>
      <c r="K101" s="83">
        <v>67972144.670000002</v>
      </c>
      <c r="L101" s="83">
        <v>7494323.4199999999</v>
      </c>
      <c r="M101" s="83">
        <v>0</v>
      </c>
      <c r="N101" s="83">
        <v>75466468.090000004</v>
      </c>
      <c r="O101" s="35">
        <f>ROWS($A$8:N101)</f>
        <v>94</v>
      </c>
      <c r="P101" s="35" t="str">
        <f>IF($A101='Signature Page'!$H$8,O101,"")</f>
        <v/>
      </c>
      <c r="Q101" s="35" t="str">
        <f>IFERROR(SMALL($P$8:$P$1794,ROWS($P$8:P101)),"")</f>
        <v/>
      </c>
      <c r="R101" s="31" t="str">
        <f t="shared" si="1"/>
        <v>D50010010000</v>
      </c>
    </row>
    <row r="102" spans="1:18" s="31" customFormat="1" ht="19.7" customHeight="1" x14ac:dyDescent="0.25">
      <c r="A102" s="68" t="s">
        <v>41</v>
      </c>
      <c r="B102" s="69">
        <v>1</v>
      </c>
      <c r="C102" s="68">
        <v>10020000</v>
      </c>
      <c r="D102" s="70" t="s">
        <v>1053</v>
      </c>
      <c r="E102" s="70" t="s">
        <v>1109</v>
      </c>
      <c r="F102" s="70" t="s">
        <v>128</v>
      </c>
      <c r="G102" s="69" t="s">
        <v>133</v>
      </c>
      <c r="H102" s="70" t="s">
        <v>1056</v>
      </c>
      <c r="I102" s="83">
        <v>0</v>
      </c>
      <c r="J102" s="83">
        <v>0</v>
      </c>
      <c r="K102" s="83">
        <v>51</v>
      </c>
      <c r="L102" s="83">
        <v>0</v>
      </c>
      <c r="M102" s="83">
        <v>0</v>
      </c>
      <c r="N102" s="83">
        <v>51</v>
      </c>
      <c r="O102" s="35">
        <f>ROWS($A$8:N102)</f>
        <v>95</v>
      </c>
      <c r="P102" s="35" t="str">
        <f>IF($A102='Signature Page'!$H$8,O102,"")</f>
        <v/>
      </c>
      <c r="Q102" s="35" t="str">
        <f>IFERROR(SMALL($P$8:$P$1794,ROWS($P$8:P102)),"")</f>
        <v/>
      </c>
      <c r="R102" s="31" t="str">
        <f t="shared" si="1"/>
        <v>D50010020000</v>
      </c>
    </row>
    <row r="103" spans="1:18" s="31" customFormat="1" ht="19.7" customHeight="1" x14ac:dyDescent="0.25">
      <c r="A103" s="68" t="s">
        <v>41</v>
      </c>
      <c r="B103" s="69">
        <v>1</v>
      </c>
      <c r="C103" s="68">
        <v>10050023</v>
      </c>
      <c r="D103" s="70" t="s">
        <v>1053</v>
      </c>
      <c r="E103" s="70" t="s">
        <v>1109</v>
      </c>
      <c r="F103" s="70" t="s">
        <v>128</v>
      </c>
      <c r="G103" s="69" t="s">
        <v>1489</v>
      </c>
      <c r="H103" s="70" t="s">
        <v>1056</v>
      </c>
      <c r="I103" s="83">
        <v>0</v>
      </c>
      <c r="J103" s="83">
        <v>0</v>
      </c>
      <c r="K103" s="83">
        <v>221023030.12</v>
      </c>
      <c r="L103" s="83">
        <v>10223530</v>
      </c>
      <c r="M103" s="83">
        <v>0</v>
      </c>
      <c r="N103" s="83">
        <v>231246560.12</v>
      </c>
      <c r="O103" s="35">
        <f>ROWS($A$8:N103)</f>
        <v>96</v>
      </c>
      <c r="P103" s="35" t="str">
        <f>IF($A103='Signature Page'!$H$8,O103,"")</f>
        <v/>
      </c>
      <c r="Q103" s="35" t="str">
        <f>IFERROR(SMALL($P$8:$P$1794,ROWS($P$8:P103)),"")</f>
        <v/>
      </c>
      <c r="R103" s="31" t="str">
        <f t="shared" si="1"/>
        <v>D50010050023</v>
      </c>
    </row>
    <row r="104" spans="1:18" s="31" customFormat="1" ht="19.7" customHeight="1" x14ac:dyDescent="0.25">
      <c r="A104" s="68" t="s">
        <v>41</v>
      </c>
      <c r="B104" s="69">
        <v>1</v>
      </c>
      <c r="C104" s="68">
        <v>28230000</v>
      </c>
      <c r="D104" s="70" t="s">
        <v>1053</v>
      </c>
      <c r="E104" s="70" t="s">
        <v>1109</v>
      </c>
      <c r="F104" s="70" t="s">
        <v>128</v>
      </c>
      <c r="G104" s="69" t="s">
        <v>136</v>
      </c>
      <c r="H104" s="70" t="s">
        <v>1056</v>
      </c>
      <c r="I104" s="83">
        <v>0</v>
      </c>
      <c r="J104" s="83">
        <v>-125166.18</v>
      </c>
      <c r="K104" s="83">
        <v>0</v>
      </c>
      <c r="L104" s="83">
        <v>0</v>
      </c>
      <c r="M104" s="83">
        <v>0</v>
      </c>
      <c r="N104" s="83">
        <v>-125166.18</v>
      </c>
      <c r="O104" s="35">
        <f>ROWS($A$8:N104)</f>
        <v>97</v>
      </c>
      <c r="P104" s="35" t="str">
        <f>IF($A104='Signature Page'!$H$8,O104,"")</f>
        <v/>
      </c>
      <c r="Q104" s="35" t="str">
        <f>IFERROR(SMALL($P$8:$P$1794,ROWS($P$8:P104)),"")</f>
        <v/>
      </c>
      <c r="R104" s="31" t="str">
        <f t="shared" si="1"/>
        <v>D50028230000</v>
      </c>
    </row>
    <row r="105" spans="1:18" s="31" customFormat="1" ht="19.7" customHeight="1" x14ac:dyDescent="0.25">
      <c r="A105" s="68" t="s">
        <v>41</v>
      </c>
      <c r="B105" s="69">
        <v>1</v>
      </c>
      <c r="C105" s="68">
        <v>28370000</v>
      </c>
      <c r="D105" s="70" t="s">
        <v>1053</v>
      </c>
      <c r="E105" s="70" t="s">
        <v>1109</v>
      </c>
      <c r="F105" s="70" t="s">
        <v>128</v>
      </c>
      <c r="G105" s="69" t="s">
        <v>137</v>
      </c>
      <c r="H105" s="70" t="s">
        <v>1056</v>
      </c>
      <c r="I105" s="83">
        <v>-2160</v>
      </c>
      <c r="J105" s="83">
        <v>-38303.519999999997</v>
      </c>
      <c r="K105" s="83">
        <v>-2301.41</v>
      </c>
      <c r="L105" s="83">
        <v>0</v>
      </c>
      <c r="M105" s="83">
        <v>0</v>
      </c>
      <c r="N105" s="83">
        <v>-42764.93</v>
      </c>
      <c r="O105" s="35">
        <f>ROWS($A$8:N105)</f>
        <v>98</v>
      </c>
      <c r="P105" s="35" t="str">
        <f>IF($A105='Signature Page'!$H$8,O105,"")</f>
        <v/>
      </c>
      <c r="Q105" s="35" t="str">
        <f>IFERROR(SMALL($P$8:$P$1794,ROWS($P$8:P105)),"")</f>
        <v/>
      </c>
      <c r="R105" s="31" t="str">
        <f t="shared" si="1"/>
        <v>D50028370000</v>
      </c>
    </row>
    <row r="106" spans="1:18" s="31" customFormat="1" ht="19.7" customHeight="1" x14ac:dyDescent="0.25">
      <c r="A106" s="68" t="s">
        <v>41</v>
      </c>
      <c r="B106" s="69">
        <v>250</v>
      </c>
      <c r="C106" s="68">
        <v>30267000</v>
      </c>
      <c r="D106" s="70" t="s">
        <v>1055</v>
      </c>
      <c r="E106" s="70" t="s">
        <v>1109</v>
      </c>
      <c r="F106" s="70" t="s">
        <v>1116</v>
      </c>
      <c r="G106" s="69" t="s">
        <v>142</v>
      </c>
      <c r="H106" s="70" t="s">
        <v>1056</v>
      </c>
      <c r="I106" s="83">
        <v>0</v>
      </c>
      <c r="J106" s="83">
        <v>0</v>
      </c>
      <c r="K106" s="83">
        <v>1825.61</v>
      </c>
      <c r="L106" s="83">
        <v>0</v>
      </c>
      <c r="M106" s="83">
        <v>0</v>
      </c>
      <c r="N106" s="83">
        <v>1825.61</v>
      </c>
      <c r="O106" s="35">
        <f>ROWS($A$8:N106)</f>
        <v>99</v>
      </c>
      <c r="P106" s="35" t="str">
        <f>IF($A106='Signature Page'!$H$8,O106,"")</f>
        <v/>
      </c>
      <c r="Q106" s="35" t="str">
        <f>IFERROR(SMALL($P$8:$P$1794,ROWS($P$8:P106)),"")</f>
        <v/>
      </c>
      <c r="R106" s="31" t="str">
        <f t="shared" si="1"/>
        <v>D50030267000</v>
      </c>
    </row>
    <row r="107" spans="1:18" s="31" customFormat="1" ht="19.7" customHeight="1" x14ac:dyDescent="0.25">
      <c r="A107" s="68" t="s">
        <v>41</v>
      </c>
      <c r="B107" s="69">
        <v>1</v>
      </c>
      <c r="C107" s="68">
        <v>30350099</v>
      </c>
      <c r="D107" s="70" t="s">
        <v>1057</v>
      </c>
      <c r="E107" s="70" t="s">
        <v>1109</v>
      </c>
      <c r="F107" s="70" t="s">
        <v>128</v>
      </c>
      <c r="G107" s="69" t="s">
        <v>1298</v>
      </c>
      <c r="H107" s="70" t="s">
        <v>1056</v>
      </c>
      <c r="I107" s="83">
        <v>-4192.84</v>
      </c>
      <c r="J107" s="83">
        <v>0</v>
      </c>
      <c r="K107" s="83">
        <v>0</v>
      </c>
      <c r="L107" s="83">
        <v>0</v>
      </c>
      <c r="M107" s="83">
        <v>0</v>
      </c>
      <c r="N107" s="83">
        <v>-4192.84</v>
      </c>
      <c r="O107" s="35">
        <f>ROWS($A$8:N107)</f>
        <v>100</v>
      </c>
      <c r="P107" s="35" t="str">
        <f>IF($A107='Signature Page'!$H$8,O107,"")</f>
        <v/>
      </c>
      <c r="Q107" s="35" t="str">
        <f>IFERROR(SMALL($P$8:$P$1794,ROWS($P$8:P107)),"")</f>
        <v/>
      </c>
      <c r="R107" s="31" t="str">
        <f t="shared" si="1"/>
        <v>D50030350099</v>
      </c>
    </row>
    <row r="108" spans="1:18" s="31" customFormat="1" ht="19.7" customHeight="1" x14ac:dyDescent="0.25">
      <c r="A108" s="68" t="s">
        <v>41</v>
      </c>
      <c r="B108" s="69">
        <v>1</v>
      </c>
      <c r="C108" s="68">
        <v>30370000</v>
      </c>
      <c r="D108" s="70" t="s">
        <v>1054</v>
      </c>
      <c r="E108" s="70" t="s">
        <v>1109</v>
      </c>
      <c r="F108" s="70" t="s">
        <v>128</v>
      </c>
      <c r="G108" s="69" t="s">
        <v>202</v>
      </c>
      <c r="H108" s="70" t="s">
        <v>1056</v>
      </c>
      <c r="I108" s="83">
        <v>-1279063.8999999999</v>
      </c>
      <c r="J108" s="83">
        <v>-1697072</v>
      </c>
      <c r="K108" s="83">
        <v>236394</v>
      </c>
      <c r="L108" s="83">
        <v>-96976</v>
      </c>
      <c r="M108" s="83">
        <v>0</v>
      </c>
      <c r="N108" s="83">
        <v>-2836717.9</v>
      </c>
      <c r="O108" s="35">
        <f>ROWS($A$8:N108)</f>
        <v>101</v>
      </c>
      <c r="P108" s="35" t="str">
        <f>IF($A108='Signature Page'!$H$8,O108,"")</f>
        <v/>
      </c>
      <c r="Q108" s="35" t="str">
        <f>IFERROR(SMALL($P$8:$P$1794,ROWS($P$8:P108)),"")</f>
        <v/>
      </c>
      <c r="R108" s="31" t="str">
        <f t="shared" si="1"/>
        <v>D50030370000</v>
      </c>
    </row>
    <row r="109" spans="1:18" s="31" customFormat="1" ht="19.7" customHeight="1" x14ac:dyDescent="0.25">
      <c r="A109" s="68" t="s">
        <v>41</v>
      </c>
      <c r="B109" s="69">
        <v>1</v>
      </c>
      <c r="C109" s="68">
        <v>30370036</v>
      </c>
      <c r="D109" s="70" t="s">
        <v>1057</v>
      </c>
      <c r="E109" s="70" t="s">
        <v>1109</v>
      </c>
      <c r="F109" s="70" t="s">
        <v>128</v>
      </c>
      <c r="G109" s="69" t="s">
        <v>213</v>
      </c>
      <c r="H109" s="70" t="s">
        <v>1056</v>
      </c>
      <c r="I109" s="83">
        <v>-2579.19</v>
      </c>
      <c r="J109" s="83">
        <v>0</v>
      </c>
      <c r="K109" s="83">
        <v>0</v>
      </c>
      <c r="L109" s="83">
        <v>0</v>
      </c>
      <c r="M109" s="83">
        <v>0</v>
      </c>
      <c r="N109" s="83">
        <v>-2579.19</v>
      </c>
      <c r="O109" s="35">
        <f>ROWS($A$8:N109)</f>
        <v>102</v>
      </c>
      <c r="P109" s="35" t="str">
        <f>IF($A109='Signature Page'!$H$8,O109,"")</f>
        <v/>
      </c>
      <c r="Q109" s="35" t="str">
        <f>IFERROR(SMALL($P$8:$P$1794,ROWS($P$8:P109)),"")</f>
        <v/>
      </c>
      <c r="R109" s="31" t="str">
        <f t="shared" si="1"/>
        <v>D50030370036</v>
      </c>
    </row>
    <row r="110" spans="1:18" s="31" customFormat="1" ht="19.7" customHeight="1" x14ac:dyDescent="0.25">
      <c r="A110" s="68" t="s">
        <v>41</v>
      </c>
      <c r="B110" s="69">
        <v>5</v>
      </c>
      <c r="C110" s="68">
        <v>30370044</v>
      </c>
      <c r="D110" s="70" t="s">
        <v>1054</v>
      </c>
      <c r="E110" s="70" t="s">
        <v>1109</v>
      </c>
      <c r="F110" s="70" t="s">
        <v>1101</v>
      </c>
      <c r="G110" s="69" t="s">
        <v>1301</v>
      </c>
      <c r="H110" s="70" t="s">
        <v>1056</v>
      </c>
      <c r="I110" s="83">
        <v>-173134.86</v>
      </c>
      <c r="J110" s="83">
        <v>-2087805.69</v>
      </c>
      <c r="K110" s="83">
        <v>1393831.88</v>
      </c>
      <c r="L110" s="83">
        <v>0</v>
      </c>
      <c r="M110" s="83">
        <v>0</v>
      </c>
      <c r="N110" s="83">
        <v>-867108.67</v>
      </c>
      <c r="O110" s="35">
        <f>ROWS($A$8:N110)</f>
        <v>103</v>
      </c>
      <c r="P110" s="35" t="str">
        <f>IF($A110='Signature Page'!$H$8,O110,"")</f>
        <v/>
      </c>
      <c r="Q110" s="35" t="str">
        <f>IFERROR(SMALL($P$8:$P$1794,ROWS($P$8:P110)),"")</f>
        <v/>
      </c>
      <c r="R110" s="31" t="str">
        <f t="shared" si="1"/>
        <v>D50030370044</v>
      </c>
    </row>
    <row r="111" spans="1:18" s="31" customFormat="1" ht="19.7" customHeight="1" x14ac:dyDescent="0.25">
      <c r="A111" s="68" t="s">
        <v>41</v>
      </c>
      <c r="B111" s="69">
        <v>1</v>
      </c>
      <c r="C111" s="68">
        <v>31050000</v>
      </c>
      <c r="D111" s="70" t="s">
        <v>1057</v>
      </c>
      <c r="E111" s="70" t="s">
        <v>1109</v>
      </c>
      <c r="F111" s="70" t="s">
        <v>128</v>
      </c>
      <c r="G111" s="69" t="s">
        <v>1227</v>
      </c>
      <c r="H111" s="70" t="s">
        <v>1056</v>
      </c>
      <c r="I111" s="83">
        <v>-69076.78</v>
      </c>
      <c r="J111" s="83">
        <v>0</v>
      </c>
      <c r="K111" s="83">
        <v>0</v>
      </c>
      <c r="L111" s="83">
        <v>0</v>
      </c>
      <c r="M111" s="83">
        <v>0</v>
      </c>
      <c r="N111" s="83">
        <v>-69076.78</v>
      </c>
      <c r="O111" s="35">
        <f>ROWS($A$8:N111)</f>
        <v>104</v>
      </c>
      <c r="P111" s="35" t="str">
        <f>IF($A111='Signature Page'!$H$8,O111,"")</f>
        <v/>
      </c>
      <c r="Q111" s="35" t="str">
        <f>IFERROR(SMALL($P$8:$P$1794,ROWS($P$8:P111)),"")</f>
        <v/>
      </c>
      <c r="R111" s="31" t="str">
        <f t="shared" si="1"/>
        <v>D50031050000</v>
      </c>
    </row>
    <row r="112" spans="1:18" s="31" customFormat="1" ht="19.7" customHeight="1" x14ac:dyDescent="0.25">
      <c r="A112" s="68" t="s">
        <v>41</v>
      </c>
      <c r="B112" s="69">
        <v>1</v>
      </c>
      <c r="C112" s="68">
        <v>31070000</v>
      </c>
      <c r="D112" s="70" t="s">
        <v>1057</v>
      </c>
      <c r="E112" s="70" t="s">
        <v>1109</v>
      </c>
      <c r="F112" s="70" t="s">
        <v>128</v>
      </c>
      <c r="G112" s="69" t="s">
        <v>1303</v>
      </c>
      <c r="H112" s="70" t="s">
        <v>1056</v>
      </c>
      <c r="I112" s="83">
        <v>-74500000</v>
      </c>
      <c r="J112" s="83">
        <v>0</v>
      </c>
      <c r="K112" s="83">
        <v>0</v>
      </c>
      <c r="L112" s="83">
        <v>0</v>
      </c>
      <c r="M112" s="83">
        <v>0</v>
      </c>
      <c r="N112" s="83">
        <v>-74500000</v>
      </c>
      <c r="O112" s="35">
        <f>ROWS($A$8:N112)</f>
        <v>105</v>
      </c>
      <c r="P112" s="35" t="str">
        <f>IF($A112='Signature Page'!$H$8,O112,"")</f>
        <v/>
      </c>
      <c r="Q112" s="35" t="str">
        <f>IFERROR(SMALL($P$8:$P$1794,ROWS($P$8:P112)),"")</f>
        <v/>
      </c>
      <c r="R112" s="31" t="str">
        <f t="shared" si="1"/>
        <v>D50031070000</v>
      </c>
    </row>
    <row r="113" spans="1:18" s="31" customFormat="1" ht="19.7" customHeight="1" x14ac:dyDescent="0.25">
      <c r="A113" s="68" t="s">
        <v>41</v>
      </c>
      <c r="B113" s="69">
        <v>59</v>
      </c>
      <c r="C113" s="68">
        <v>31470000</v>
      </c>
      <c r="D113" s="70" t="s">
        <v>1055</v>
      </c>
      <c r="E113" s="70" t="s">
        <v>1109</v>
      </c>
      <c r="F113" s="70" t="s">
        <v>1110</v>
      </c>
      <c r="G113" s="69" t="s">
        <v>243</v>
      </c>
      <c r="H113" s="70" t="s">
        <v>1056</v>
      </c>
      <c r="I113" s="83">
        <v>-483.98</v>
      </c>
      <c r="J113" s="83">
        <v>0</v>
      </c>
      <c r="K113" s="83">
        <v>0</v>
      </c>
      <c r="L113" s="83">
        <v>483.98</v>
      </c>
      <c r="M113" s="83">
        <v>0</v>
      </c>
      <c r="N113" s="83">
        <v>0</v>
      </c>
      <c r="O113" s="35">
        <f>ROWS($A$8:N113)</f>
        <v>106</v>
      </c>
      <c r="P113" s="35" t="str">
        <f>IF($A113='Signature Page'!$H$8,O113,"")</f>
        <v/>
      </c>
      <c r="Q113" s="35" t="str">
        <f>IFERROR(SMALL($P$8:$P$1794,ROWS($P$8:P113)),"")</f>
        <v/>
      </c>
      <c r="R113" s="31" t="str">
        <f t="shared" si="1"/>
        <v>D50031470000</v>
      </c>
    </row>
    <row r="114" spans="1:18" s="31" customFormat="1" ht="19.7" customHeight="1" x14ac:dyDescent="0.25">
      <c r="A114" s="68" t="s">
        <v>41</v>
      </c>
      <c r="B114" s="69">
        <v>1</v>
      </c>
      <c r="C114" s="68">
        <v>31490002</v>
      </c>
      <c r="D114" s="70" t="s">
        <v>1054</v>
      </c>
      <c r="E114" s="70" t="s">
        <v>1109</v>
      </c>
      <c r="F114" s="70" t="s">
        <v>128</v>
      </c>
      <c r="G114" s="69" t="s">
        <v>246</v>
      </c>
      <c r="H114" s="70" t="s">
        <v>1056</v>
      </c>
      <c r="I114" s="83">
        <v>-1256765.72</v>
      </c>
      <c r="J114" s="83">
        <v>-192416.93</v>
      </c>
      <c r="K114" s="83">
        <v>523150.65</v>
      </c>
      <c r="L114" s="83">
        <v>-131258.26</v>
      </c>
      <c r="M114" s="83">
        <v>0</v>
      </c>
      <c r="N114" s="83">
        <v>-1057290.26</v>
      </c>
      <c r="O114" s="35">
        <f>ROWS($A$8:N114)</f>
        <v>107</v>
      </c>
      <c r="P114" s="35" t="str">
        <f>IF($A114='Signature Page'!$H$8,O114,"")</f>
        <v/>
      </c>
      <c r="Q114" s="35" t="str">
        <f>IFERROR(SMALL($P$8:$P$1794,ROWS($P$8:P114)),"")</f>
        <v/>
      </c>
      <c r="R114" s="31" t="str">
        <f t="shared" si="1"/>
        <v>D50031490002</v>
      </c>
    </row>
    <row r="115" spans="1:18" s="31" customFormat="1" ht="19.7" customHeight="1" x14ac:dyDescent="0.25">
      <c r="A115" s="68" t="s">
        <v>41</v>
      </c>
      <c r="B115" s="69">
        <v>1</v>
      </c>
      <c r="C115" s="68">
        <v>31490003</v>
      </c>
      <c r="D115" s="70" t="s">
        <v>1054</v>
      </c>
      <c r="E115" s="70" t="s">
        <v>1109</v>
      </c>
      <c r="F115" s="70" t="s">
        <v>128</v>
      </c>
      <c r="G115" s="69" t="s">
        <v>247</v>
      </c>
      <c r="H115" s="70" t="s">
        <v>1056</v>
      </c>
      <c r="I115" s="83">
        <v>-801779.52</v>
      </c>
      <c r="J115" s="83">
        <v>0</v>
      </c>
      <c r="K115" s="83">
        <v>480725.77</v>
      </c>
      <c r="L115" s="83">
        <v>-365997.08</v>
      </c>
      <c r="M115" s="83">
        <v>0</v>
      </c>
      <c r="N115" s="83">
        <v>-687050.83</v>
      </c>
      <c r="O115" s="35">
        <f>ROWS($A$8:N115)</f>
        <v>108</v>
      </c>
      <c r="P115" s="35" t="str">
        <f>IF($A115='Signature Page'!$H$8,O115,"")</f>
        <v/>
      </c>
      <c r="Q115" s="35" t="str">
        <f>IFERROR(SMALL($P$8:$P$1794,ROWS($P$8:P115)),"")</f>
        <v/>
      </c>
      <c r="R115" s="31" t="str">
        <f t="shared" si="1"/>
        <v>D50031490003</v>
      </c>
    </row>
    <row r="116" spans="1:18" s="31" customFormat="1" ht="19.7" customHeight="1" x14ac:dyDescent="0.25">
      <c r="A116" s="68" t="s">
        <v>41</v>
      </c>
      <c r="B116" s="69">
        <v>1</v>
      </c>
      <c r="C116" s="68">
        <v>33230000</v>
      </c>
      <c r="D116" s="70" t="s">
        <v>1054</v>
      </c>
      <c r="E116" s="70" t="s">
        <v>1109</v>
      </c>
      <c r="F116" s="70" t="s">
        <v>128</v>
      </c>
      <c r="G116" s="69" t="s">
        <v>313</v>
      </c>
      <c r="H116" s="70" t="s">
        <v>1056</v>
      </c>
      <c r="I116" s="83">
        <v>-1203866.1399999999</v>
      </c>
      <c r="J116" s="83">
        <v>-834462.67</v>
      </c>
      <c r="K116" s="83">
        <v>0</v>
      </c>
      <c r="L116" s="83">
        <v>355594.08</v>
      </c>
      <c r="M116" s="83">
        <v>0</v>
      </c>
      <c r="N116" s="83">
        <v>-1682734.73</v>
      </c>
      <c r="O116" s="35">
        <f>ROWS($A$8:N116)</f>
        <v>109</v>
      </c>
      <c r="P116" s="35" t="str">
        <f>IF($A116='Signature Page'!$H$8,O116,"")</f>
        <v/>
      </c>
      <c r="Q116" s="35" t="str">
        <f>IFERROR(SMALL($P$8:$P$1794,ROWS($P$8:P116)),"")</f>
        <v/>
      </c>
      <c r="R116" s="31" t="str">
        <f t="shared" si="1"/>
        <v>D50033230000</v>
      </c>
    </row>
    <row r="117" spans="1:18" s="31" customFormat="1" ht="19.7" customHeight="1" x14ac:dyDescent="0.25">
      <c r="A117" s="68" t="s">
        <v>41</v>
      </c>
      <c r="B117" s="69">
        <v>59</v>
      </c>
      <c r="C117" s="68">
        <v>33290000</v>
      </c>
      <c r="D117" s="70" t="s">
        <v>1055</v>
      </c>
      <c r="E117" s="70" t="s">
        <v>1109</v>
      </c>
      <c r="F117" s="70" t="s">
        <v>1110</v>
      </c>
      <c r="G117" s="69" t="s">
        <v>313</v>
      </c>
      <c r="H117" s="70" t="s">
        <v>1056</v>
      </c>
      <c r="I117" s="83">
        <v>-30646726.210000001</v>
      </c>
      <c r="J117" s="83">
        <v>-17745544.59</v>
      </c>
      <c r="K117" s="83">
        <v>15846630.810000001</v>
      </c>
      <c r="L117" s="83">
        <v>0</v>
      </c>
      <c r="M117" s="83">
        <v>0</v>
      </c>
      <c r="N117" s="83">
        <v>-32545639.989999998</v>
      </c>
      <c r="O117" s="35">
        <f>ROWS($A$8:N117)</f>
        <v>110</v>
      </c>
      <c r="P117" s="35" t="str">
        <f>IF($A117='Signature Page'!$H$8,O117,"")</f>
        <v/>
      </c>
      <c r="Q117" s="35" t="str">
        <f>IFERROR(SMALL($P$8:$P$1794,ROWS($P$8:P117)),"")</f>
        <v/>
      </c>
      <c r="R117" s="31" t="str">
        <f t="shared" si="1"/>
        <v>D50033290000</v>
      </c>
    </row>
    <row r="118" spans="1:18" s="31" customFormat="1" ht="19.7" customHeight="1" x14ac:dyDescent="0.25">
      <c r="A118" s="68" t="s">
        <v>41</v>
      </c>
      <c r="B118" s="69">
        <v>5</v>
      </c>
      <c r="C118" s="68">
        <v>34170000</v>
      </c>
      <c r="D118" s="70" t="s">
        <v>1055</v>
      </c>
      <c r="E118" s="70" t="s">
        <v>1109</v>
      </c>
      <c r="F118" s="70" t="s">
        <v>1101</v>
      </c>
      <c r="G118" s="69" t="s">
        <v>339</v>
      </c>
      <c r="H118" s="70" t="s">
        <v>1056</v>
      </c>
      <c r="I118" s="83">
        <v>-5507654.1500000004</v>
      </c>
      <c r="J118" s="83">
        <v>-5614984.0800000001</v>
      </c>
      <c r="K118" s="83">
        <v>6125013.5999999996</v>
      </c>
      <c r="L118" s="83">
        <v>-3423646.6</v>
      </c>
      <c r="M118" s="83">
        <v>0</v>
      </c>
      <c r="N118" s="83">
        <v>-8421271.2300000004</v>
      </c>
      <c r="O118" s="35">
        <f>ROWS($A$8:N118)</f>
        <v>111</v>
      </c>
      <c r="P118" s="35" t="str">
        <f>IF($A118='Signature Page'!$H$8,O118,"")</f>
        <v/>
      </c>
      <c r="Q118" s="35" t="str">
        <f>IFERROR(SMALL($P$8:$P$1794,ROWS($P$8:P118)),"")</f>
        <v/>
      </c>
      <c r="R118" s="31" t="str">
        <f t="shared" si="1"/>
        <v>D50034170000</v>
      </c>
    </row>
    <row r="119" spans="1:18" s="31" customFormat="1" ht="19.7" customHeight="1" x14ac:dyDescent="0.25">
      <c r="A119" s="68" t="s">
        <v>41</v>
      </c>
      <c r="B119" s="69">
        <v>59</v>
      </c>
      <c r="C119" s="68">
        <v>34850000</v>
      </c>
      <c r="D119" s="70" t="s">
        <v>1055</v>
      </c>
      <c r="E119" s="70" t="s">
        <v>1109</v>
      </c>
      <c r="F119" s="70" t="s">
        <v>1110</v>
      </c>
      <c r="G119" s="69" t="s">
        <v>383</v>
      </c>
      <c r="H119" s="70" t="s">
        <v>1056</v>
      </c>
      <c r="I119" s="83">
        <v>-3605.67</v>
      </c>
      <c r="J119" s="83">
        <v>0</v>
      </c>
      <c r="K119" s="83">
        <v>0</v>
      </c>
      <c r="L119" s="83">
        <v>0</v>
      </c>
      <c r="M119" s="83">
        <v>0</v>
      </c>
      <c r="N119" s="83">
        <v>-3605.67</v>
      </c>
      <c r="O119" s="35">
        <f>ROWS($A$8:N119)</f>
        <v>112</v>
      </c>
      <c r="P119" s="35" t="str">
        <f>IF($A119='Signature Page'!$H$8,O119,"")</f>
        <v/>
      </c>
      <c r="Q119" s="35" t="str">
        <f>IFERROR(SMALL($P$8:$P$1794,ROWS($P$8:P119)),"")</f>
        <v/>
      </c>
      <c r="R119" s="31" t="str">
        <f t="shared" si="1"/>
        <v>D50034850000</v>
      </c>
    </row>
    <row r="120" spans="1:18" s="31" customFormat="1" ht="19.7" customHeight="1" x14ac:dyDescent="0.25">
      <c r="A120" s="68" t="s">
        <v>41</v>
      </c>
      <c r="B120" s="69">
        <v>59</v>
      </c>
      <c r="C120" s="68">
        <v>34870000</v>
      </c>
      <c r="D120" s="70" t="s">
        <v>1055</v>
      </c>
      <c r="E120" s="70" t="s">
        <v>1109</v>
      </c>
      <c r="F120" s="70" t="s">
        <v>1110</v>
      </c>
      <c r="G120" s="69" t="s">
        <v>384</v>
      </c>
      <c r="H120" s="70" t="s">
        <v>1056</v>
      </c>
      <c r="I120" s="83">
        <v>-680647.41</v>
      </c>
      <c r="J120" s="83">
        <v>-11100</v>
      </c>
      <c r="K120" s="83">
        <v>7014</v>
      </c>
      <c r="L120" s="83">
        <v>0</v>
      </c>
      <c r="M120" s="83">
        <v>0</v>
      </c>
      <c r="N120" s="83">
        <v>-684733.41</v>
      </c>
      <c r="O120" s="35">
        <f>ROWS($A$8:N120)</f>
        <v>113</v>
      </c>
      <c r="P120" s="35" t="str">
        <f>IF($A120='Signature Page'!$H$8,O120,"")</f>
        <v/>
      </c>
      <c r="Q120" s="35" t="str">
        <f>IFERROR(SMALL($P$8:$P$1794,ROWS($P$8:P120)),"")</f>
        <v/>
      </c>
      <c r="R120" s="31" t="str">
        <f t="shared" si="1"/>
        <v>D50034870000</v>
      </c>
    </row>
    <row r="121" spans="1:18" s="31" customFormat="1" ht="19.7" customHeight="1" x14ac:dyDescent="0.25">
      <c r="A121" s="68" t="s">
        <v>41</v>
      </c>
      <c r="B121" s="69">
        <v>998</v>
      </c>
      <c r="C121" s="68">
        <v>36008000</v>
      </c>
      <c r="D121" s="70" t="s">
        <v>1054</v>
      </c>
      <c r="E121" s="70" t="s">
        <v>1109</v>
      </c>
      <c r="F121" s="70" t="s">
        <v>1105</v>
      </c>
      <c r="G121" s="69" t="s">
        <v>1304</v>
      </c>
      <c r="H121" s="70" t="s">
        <v>1056</v>
      </c>
      <c r="I121" s="83">
        <v>-171445.26</v>
      </c>
      <c r="J121" s="83">
        <v>0</v>
      </c>
      <c r="K121" s="83">
        <v>0</v>
      </c>
      <c r="L121" s="83">
        <v>0</v>
      </c>
      <c r="M121" s="83">
        <v>0</v>
      </c>
      <c r="N121" s="83">
        <v>-171445.26</v>
      </c>
      <c r="O121" s="35">
        <f>ROWS($A$8:N121)</f>
        <v>114</v>
      </c>
      <c r="P121" s="35" t="str">
        <f>IF($A121='Signature Page'!$H$8,O121,"")</f>
        <v/>
      </c>
      <c r="Q121" s="35" t="str">
        <f>IFERROR(SMALL($P$8:$P$1794,ROWS($P$8:P121)),"")</f>
        <v/>
      </c>
      <c r="R121" s="31" t="str">
        <f t="shared" si="1"/>
        <v>D50036008000</v>
      </c>
    </row>
    <row r="122" spans="1:18" s="31" customFormat="1" ht="19.7" customHeight="1" x14ac:dyDescent="0.25">
      <c r="A122" s="68" t="s">
        <v>41</v>
      </c>
      <c r="B122" s="69">
        <v>60</v>
      </c>
      <c r="C122" s="68">
        <v>36008020</v>
      </c>
      <c r="D122" s="70" t="s">
        <v>1054</v>
      </c>
      <c r="E122" s="70" t="s">
        <v>1109</v>
      </c>
      <c r="F122" s="70" t="s">
        <v>1105</v>
      </c>
      <c r="G122" s="69" t="s">
        <v>1305</v>
      </c>
      <c r="H122" s="70" t="s">
        <v>1056</v>
      </c>
      <c r="I122" s="83">
        <v>-13248260.35</v>
      </c>
      <c r="J122" s="83">
        <v>0</v>
      </c>
      <c r="K122" s="83">
        <v>5462841.96</v>
      </c>
      <c r="L122" s="83">
        <v>-12039721.869999999</v>
      </c>
      <c r="M122" s="83">
        <v>0</v>
      </c>
      <c r="N122" s="83">
        <v>-19825140.260000002</v>
      </c>
      <c r="O122" s="35">
        <f>ROWS($A$8:N122)</f>
        <v>115</v>
      </c>
      <c r="P122" s="35" t="str">
        <f>IF($A122='Signature Page'!$H$8,O122,"")</f>
        <v/>
      </c>
      <c r="Q122" s="35" t="str">
        <f>IFERROR(SMALL($P$8:$P$1794,ROWS($P$8:P122)),"")</f>
        <v/>
      </c>
      <c r="R122" s="31" t="str">
        <f t="shared" si="1"/>
        <v>D50036008020</v>
      </c>
    </row>
    <row r="123" spans="1:18" s="31" customFormat="1" ht="19.7" customHeight="1" x14ac:dyDescent="0.25">
      <c r="A123" s="68" t="s">
        <v>41</v>
      </c>
      <c r="B123" s="69">
        <v>998</v>
      </c>
      <c r="C123" s="68">
        <v>36038000</v>
      </c>
      <c r="D123" s="70" t="s">
        <v>1054</v>
      </c>
      <c r="E123" s="70" t="s">
        <v>1109</v>
      </c>
      <c r="F123" s="70" t="s">
        <v>1105</v>
      </c>
      <c r="G123" s="69" t="s">
        <v>1306</v>
      </c>
      <c r="H123" s="70" t="s">
        <v>1056</v>
      </c>
      <c r="I123" s="83">
        <v>-19725954.670000002</v>
      </c>
      <c r="J123" s="83">
        <v>0</v>
      </c>
      <c r="K123" s="83">
        <v>8648587.9499999993</v>
      </c>
      <c r="L123" s="83">
        <v>9495.8599999998696</v>
      </c>
      <c r="M123" s="83">
        <v>0</v>
      </c>
      <c r="N123" s="83">
        <v>-11067870.859999999</v>
      </c>
      <c r="O123" s="35">
        <f>ROWS($A$8:N123)</f>
        <v>116</v>
      </c>
      <c r="P123" s="35" t="str">
        <f>IF($A123='Signature Page'!$H$8,O123,"")</f>
        <v/>
      </c>
      <c r="Q123" s="35" t="str">
        <f>IFERROR(SMALL($P$8:$P$1794,ROWS($P$8:P123)),"")</f>
        <v/>
      </c>
      <c r="R123" s="31" t="str">
        <f t="shared" si="1"/>
        <v>D50036038000</v>
      </c>
    </row>
    <row r="124" spans="1:18" s="31" customFormat="1" ht="19.7" customHeight="1" x14ac:dyDescent="0.25">
      <c r="A124" s="68" t="s">
        <v>41</v>
      </c>
      <c r="B124" s="69">
        <v>1</v>
      </c>
      <c r="C124" s="68">
        <v>36340000</v>
      </c>
      <c r="D124" s="70" t="s">
        <v>1054</v>
      </c>
      <c r="E124" s="70" t="s">
        <v>1109</v>
      </c>
      <c r="F124" s="70" t="s">
        <v>128</v>
      </c>
      <c r="G124" s="69" t="s">
        <v>437</v>
      </c>
      <c r="H124" s="70" t="s">
        <v>1056</v>
      </c>
      <c r="I124" s="83">
        <v>-645372.02</v>
      </c>
      <c r="J124" s="83">
        <v>0</v>
      </c>
      <c r="K124" s="83">
        <v>419146.01</v>
      </c>
      <c r="L124" s="83">
        <v>0</v>
      </c>
      <c r="M124" s="83">
        <v>0</v>
      </c>
      <c r="N124" s="83">
        <v>-226226.01</v>
      </c>
      <c r="O124" s="35">
        <f>ROWS($A$8:N124)</f>
        <v>117</v>
      </c>
      <c r="P124" s="35" t="str">
        <f>IF($A124='Signature Page'!$H$8,O124,"")</f>
        <v/>
      </c>
      <c r="Q124" s="35" t="str">
        <f>IFERROR(SMALL($P$8:$P$1794,ROWS($P$8:P124)),"")</f>
        <v/>
      </c>
      <c r="R124" s="31" t="str">
        <f t="shared" si="1"/>
        <v>D50036340000</v>
      </c>
    </row>
    <row r="125" spans="1:18" s="31" customFormat="1" ht="19.7" customHeight="1" x14ac:dyDescent="0.25">
      <c r="A125" s="68" t="s">
        <v>41</v>
      </c>
      <c r="B125" s="69">
        <v>5</v>
      </c>
      <c r="C125" s="68">
        <v>37210000</v>
      </c>
      <c r="D125" s="70" t="s">
        <v>1055</v>
      </c>
      <c r="E125" s="70" t="s">
        <v>1109</v>
      </c>
      <c r="F125" s="70" t="s">
        <v>1101</v>
      </c>
      <c r="G125" s="69" t="s">
        <v>459</v>
      </c>
      <c r="H125" s="70" t="s">
        <v>1056</v>
      </c>
      <c r="I125" s="83">
        <v>-186890.91</v>
      </c>
      <c r="J125" s="83">
        <v>-235348.04</v>
      </c>
      <c r="K125" s="83">
        <v>234796.98</v>
      </c>
      <c r="L125" s="83">
        <v>0</v>
      </c>
      <c r="M125" s="83">
        <v>0</v>
      </c>
      <c r="N125" s="83">
        <v>-187441.97</v>
      </c>
      <c r="O125" s="35">
        <f>ROWS($A$8:N125)</f>
        <v>118</v>
      </c>
      <c r="P125" s="35" t="str">
        <f>IF($A125='Signature Page'!$H$8,O125,"")</f>
        <v/>
      </c>
      <c r="Q125" s="35" t="str">
        <f>IFERROR(SMALL($P$8:$P$1794,ROWS($P$8:P125)),"")</f>
        <v/>
      </c>
      <c r="R125" s="31" t="str">
        <f t="shared" si="1"/>
        <v>D50037210000</v>
      </c>
    </row>
    <row r="126" spans="1:18" s="31" customFormat="1" ht="19.7" customHeight="1" x14ac:dyDescent="0.25">
      <c r="A126" s="68" t="s">
        <v>41</v>
      </c>
      <c r="B126" s="69">
        <v>5</v>
      </c>
      <c r="C126" s="68">
        <v>37210001</v>
      </c>
      <c r="D126" s="70" t="s">
        <v>1055</v>
      </c>
      <c r="E126" s="70" t="s">
        <v>1109</v>
      </c>
      <c r="F126" s="70" t="s">
        <v>1101</v>
      </c>
      <c r="G126" s="69" t="s">
        <v>1307</v>
      </c>
      <c r="H126" s="70" t="s">
        <v>1056</v>
      </c>
      <c r="I126" s="83">
        <v>-4750000</v>
      </c>
      <c r="J126" s="83">
        <v>0</v>
      </c>
      <c r="K126" s="83">
        <v>802940.8</v>
      </c>
      <c r="L126" s="83">
        <v>0</v>
      </c>
      <c r="M126" s="83">
        <v>0</v>
      </c>
      <c r="N126" s="83">
        <v>-3947059.2000000002</v>
      </c>
      <c r="O126" s="35">
        <f>ROWS($A$8:N126)</f>
        <v>119</v>
      </c>
      <c r="P126" s="35" t="str">
        <f>IF($A126='Signature Page'!$H$8,O126,"")</f>
        <v/>
      </c>
      <c r="Q126" s="35" t="str">
        <f>IFERROR(SMALL($P$8:$P$1794,ROWS($P$8:P126)),"")</f>
        <v/>
      </c>
      <c r="R126" s="31" t="str">
        <f t="shared" si="1"/>
        <v>D50037210001</v>
      </c>
    </row>
    <row r="127" spans="1:18" s="31" customFormat="1" ht="19.7" customHeight="1" x14ac:dyDescent="0.25">
      <c r="A127" s="68" t="s">
        <v>41</v>
      </c>
      <c r="B127" s="69">
        <v>5</v>
      </c>
      <c r="C127" s="68">
        <v>37210002</v>
      </c>
      <c r="D127" s="70" t="s">
        <v>1055</v>
      </c>
      <c r="E127" s="70" t="s">
        <v>1109</v>
      </c>
      <c r="F127" s="70" t="s">
        <v>1101</v>
      </c>
      <c r="G127" s="69" t="s">
        <v>1492</v>
      </c>
      <c r="H127" s="70" t="s">
        <v>1056</v>
      </c>
      <c r="I127" s="83">
        <v>0</v>
      </c>
      <c r="J127" s="83">
        <v>-15000000</v>
      </c>
      <c r="K127" s="83">
        <v>611956</v>
      </c>
      <c r="L127" s="83">
        <v>0</v>
      </c>
      <c r="M127" s="83">
        <v>0</v>
      </c>
      <c r="N127" s="83">
        <v>-14388044</v>
      </c>
      <c r="O127" s="35">
        <f>ROWS($A$8:N127)</f>
        <v>120</v>
      </c>
      <c r="P127" s="35" t="str">
        <f>IF($A127='Signature Page'!$H$8,O127,"")</f>
        <v/>
      </c>
      <c r="Q127" s="35" t="str">
        <f>IFERROR(SMALL($P$8:$P$1794,ROWS($P$8:P127)),"")</f>
        <v/>
      </c>
      <c r="R127" s="31" t="str">
        <f t="shared" si="1"/>
        <v>D50037210002</v>
      </c>
    </row>
    <row r="128" spans="1:18" s="31" customFormat="1" ht="19.7" customHeight="1" x14ac:dyDescent="0.25">
      <c r="A128" s="68" t="s">
        <v>41</v>
      </c>
      <c r="B128" s="69">
        <v>5</v>
      </c>
      <c r="C128" s="68">
        <v>37210003</v>
      </c>
      <c r="D128" s="70" t="s">
        <v>1055</v>
      </c>
      <c r="E128" s="70" t="s">
        <v>1109</v>
      </c>
      <c r="F128" s="70" t="s">
        <v>1101</v>
      </c>
      <c r="G128" s="69" t="s">
        <v>1493</v>
      </c>
      <c r="H128" s="70" t="s">
        <v>1056</v>
      </c>
      <c r="I128" s="83">
        <v>0</v>
      </c>
      <c r="J128" s="83">
        <v>-2000000</v>
      </c>
      <c r="K128" s="83">
        <v>2000000</v>
      </c>
      <c r="L128" s="83">
        <v>0</v>
      </c>
      <c r="M128" s="83">
        <v>0</v>
      </c>
      <c r="N128" s="83">
        <v>0</v>
      </c>
      <c r="O128" s="35">
        <f>ROWS($A$8:N128)</f>
        <v>121</v>
      </c>
      <c r="P128" s="35" t="str">
        <f>IF($A128='Signature Page'!$H$8,O128,"")</f>
        <v/>
      </c>
      <c r="Q128" s="35" t="str">
        <f>IFERROR(SMALL($P$8:$P$1794,ROWS($P$8:P128)),"")</f>
        <v/>
      </c>
      <c r="R128" s="31" t="str">
        <f t="shared" si="1"/>
        <v>D50037210003</v>
      </c>
    </row>
    <row r="129" spans="1:18" s="31" customFormat="1" ht="19.7" customHeight="1" x14ac:dyDescent="0.25">
      <c r="A129" s="68" t="s">
        <v>41</v>
      </c>
      <c r="B129" s="69">
        <v>1</v>
      </c>
      <c r="C129" s="68" t="s">
        <v>564</v>
      </c>
      <c r="D129" s="70" t="s">
        <v>1057</v>
      </c>
      <c r="E129" s="70" t="s">
        <v>1109</v>
      </c>
      <c r="F129" s="70" t="s">
        <v>128</v>
      </c>
      <c r="G129" s="69" t="s">
        <v>565</v>
      </c>
      <c r="H129" s="70" t="s">
        <v>1056</v>
      </c>
      <c r="I129" s="83">
        <v>-1317264.32</v>
      </c>
      <c r="J129" s="83">
        <v>-180509.29</v>
      </c>
      <c r="K129" s="83">
        <v>0</v>
      </c>
      <c r="L129" s="83">
        <v>0</v>
      </c>
      <c r="M129" s="83">
        <v>0</v>
      </c>
      <c r="N129" s="83">
        <v>-1497773.61</v>
      </c>
      <c r="O129" s="35">
        <f>ROWS($A$8:N129)</f>
        <v>122</v>
      </c>
      <c r="P129" s="35" t="str">
        <f>IF($A129='Signature Page'!$H$8,O129,"")</f>
        <v/>
      </c>
      <c r="Q129" s="35" t="str">
        <f>IFERROR(SMALL($P$8:$P$1794,ROWS($P$8:P129)),"")</f>
        <v/>
      </c>
      <c r="R129" s="31" t="str">
        <f t="shared" si="1"/>
        <v>D50038F20000</v>
      </c>
    </row>
    <row r="130" spans="1:18" s="31" customFormat="1" ht="19.7" customHeight="1" x14ac:dyDescent="0.25">
      <c r="A130" s="68" t="s">
        <v>41</v>
      </c>
      <c r="B130" s="69">
        <v>998</v>
      </c>
      <c r="C130" s="68">
        <v>39078000</v>
      </c>
      <c r="D130" s="70" t="s">
        <v>1054</v>
      </c>
      <c r="E130" s="70" t="s">
        <v>1109</v>
      </c>
      <c r="F130" s="70" t="s">
        <v>1105</v>
      </c>
      <c r="G130" s="69" t="s">
        <v>1299</v>
      </c>
      <c r="H130" s="70" t="s">
        <v>1056</v>
      </c>
      <c r="I130" s="83">
        <v>-696672.54</v>
      </c>
      <c r="J130" s="83">
        <v>0</v>
      </c>
      <c r="K130" s="83">
        <v>188710</v>
      </c>
      <c r="L130" s="83">
        <v>0</v>
      </c>
      <c r="M130" s="83">
        <v>0</v>
      </c>
      <c r="N130" s="83">
        <v>-507962.54</v>
      </c>
      <c r="O130" s="35">
        <f>ROWS($A$8:N130)</f>
        <v>123</v>
      </c>
      <c r="P130" s="35" t="str">
        <f>IF($A130='Signature Page'!$H$8,O130,"")</f>
        <v/>
      </c>
      <c r="Q130" s="35" t="str">
        <f>IFERROR(SMALL($P$8:$P$1794,ROWS($P$8:P130)),"")</f>
        <v/>
      </c>
      <c r="R130" s="31" t="str">
        <f t="shared" si="1"/>
        <v>D50039078000</v>
      </c>
    </row>
    <row r="131" spans="1:18" s="31" customFormat="1" ht="19.7" customHeight="1" x14ac:dyDescent="0.25">
      <c r="A131" s="68" t="s">
        <v>41</v>
      </c>
      <c r="B131" s="69">
        <v>5</v>
      </c>
      <c r="C131" s="68">
        <v>39078010</v>
      </c>
      <c r="D131" s="70" t="s">
        <v>1054</v>
      </c>
      <c r="E131" s="70" t="s">
        <v>1109</v>
      </c>
      <c r="F131" s="70" t="s">
        <v>1101</v>
      </c>
      <c r="G131" s="69" t="s">
        <v>1308</v>
      </c>
      <c r="H131" s="70" t="s">
        <v>1056</v>
      </c>
      <c r="I131" s="83">
        <v>-5063987.84</v>
      </c>
      <c r="J131" s="83">
        <v>0</v>
      </c>
      <c r="K131" s="83">
        <v>1901198.43</v>
      </c>
      <c r="L131" s="83">
        <v>-2281704.79</v>
      </c>
      <c r="M131" s="83">
        <v>0</v>
      </c>
      <c r="N131" s="83">
        <v>-5444494.2000000002</v>
      </c>
      <c r="O131" s="35">
        <f>ROWS($A$8:N131)</f>
        <v>124</v>
      </c>
      <c r="P131" s="35" t="str">
        <f>IF($A131='Signature Page'!$H$8,O131,"")</f>
        <v/>
      </c>
      <c r="Q131" s="35" t="str">
        <f>IFERROR(SMALL($P$8:$P$1794,ROWS($P$8:P131)),"")</f>
        <v/>
      </c>
      <c r="R131" s="31" t="str">
        <f t="shared" si="1"/>
        <v>D50039078010</v>
      </c>
    </row>
    <row r="132" spans="1:18" s="31" customFormat="1" ht="19.7" customHeight="1" x14ac:dyDescent="0.25">
      <c r="A132" s="68" t="s">
        <v>41</v>
      </c>
      <c r="B132" s="69">
        <v>5</v>
      </c>
      <c r="C132" s="68">
        <v>39078011</v>
      </c>
      <c r="D132" s="70" t="s">
        <v>1054</v>
      </c>
      <c r="E132" s="70" t="s">
        <v>1109</v>
      </c>
      <c r="F132" s="70" t="s">
        <v>1101</v>
      </c>
      <c r="G132" s="69" t="s">
        <v>1309</v>
      </c>
      <c r="H132" s="70" t="s">
        <v>1056</v>
      </c>
      <c r="I132" s="83">
        <v>-11585908.83</v>
      </c>
      <c r="J132" s="83">
        <v>-2755063.37</v>
      </c>
      <c r="K132" s="83">
        <v>4533523.3499999996</v>
      </c>
      <c r="L132" s="83">
        <v>-17893222.039999999</v>
      </c>
      <c r="M132" s="83">
        <v>0</v>
      </c>
      <c r="N132" s="83">
        <v>-27700670.890000001</v>
      </c>
      <c r="O132" s="35">
        <f>ROWS($A$8:N132)</f>
        <v>125</v>
      </c>
      <c r="P132" s="35" t="str">
        <f>IF($A132='Signature Page'!$H$8,O132,"")</f>
        <v/>
      </c>
      <c r="Q132" s="35" t="str">
        <f>IFERROR(SMALL($P$8:$P$1794,ROWS($P$8:P132)),"")</f>
        <v/>
      </c>
      <c r="R132" s="31" t="str">
        <f t="shared" si="1"/>
        <v>D50039078011</v>
      </c>
    </row>
    <row r="133" spans="1:18" s="31" customFormat="1" ht="19.7" customHeight="1" x14ac:dyDescent="0.25">
      <c r="A133" s="68" t="s">
        <v>41</v>
      </c>
      <c r="B133" s="69">
        <v>60</v>
      </c>
      <c r="C133" s="68">
        <v>39078020</v>
      </c>
      <c r="D133" s="70" t="s">
        <v>1054</v>
      </c>
      <c r="E133" s="70" t="s">
        <v>1109</v>
      </c>
      <c r="F133" s="70" t="s">
        <v>1105</v>
      </c>
      <c r="G133" s="69" t="s">
        <v>1310</v>
      </c>
      <c r="H133" s="70" t="s">
        <v>1056</v>
      </c>
      <c r="I133" s="83">
        <v>-1772506.37</v>
      </c>
      <c r="J133" s="83">
        <v>0</v>
      </c>
      <c r="K133" s="83">
        <v>1153115.95</v>
      </c>
      <c r="L133" s="83">
        <v>209201.13</v>
      </c>
      <c r="M133" s="83">
        <v>0</v>
      </c>
      <c r="N133" s="83">
        <v>-410189.29</v>
      </c>
      <c r="O133" s="35">
        <f>ROWS($A$8:N133)</f>
        <v>126</v>
      </c>
      <c r="P133" s="35" t="str">
        <f>IF($A133='Signature Page'!$H$8,O133,"")</f>
        <v/>
      </c>
      <c r="Q133" s="35" t="str">
        <f>IFERROR(SMALL($P$8:$P$1794,ROWS($P$8:P133)),"")</f>
        <v/>
      </c>
      <c r="R133" s="31" t="str">
        <f t="shared" si="1"/>
        <v>D50039078020</v>
      </c>
    </row>
    <row r="134" spans="1:18" s="31" customFormat="1" ht="19.7" customHeight="1" x14ac:dyDescent="0.25">
      <c r="A134" s="68" t="s">
        <v>41</v>
      </c>
      <c r="B134" s="69">
        <v>60</v>
      </c>
      <c r="C134" s="68">
        <v>39078021</v>
      </c>
      <c r="D134" s="70" t="s">
        <v>1054</v>
      </c>
      <c r="E134" s="70" t="s">
        <v>1109</v>
      </c>
      <c r="F134" s="70" t="s">
        <v>1105</v>
      </c>
      <c r="G134" s="69" t="s">
        <v>1311</v>
      </c>
      <c r="H134" s="70" t="s">
        <v>1056</v>
      </c>
      <c r="I134" s="83">
        <v>-62855260</v>
      </c>
      <c r="J134" s="83">
        <v>-80846.179999999993</v>
      </c>
      <c r="K134" s="83">
        <v>3993443.47</v>
      </c>
      <c r="L134" s="83">
        <v>0</v>
      </c>
      <c r="M134" s="83">
        <v>0</v>
      </c>
      <c r="N134" s="83">
        <v>-58942662.710000001</v>
      </c>
      <c r="O134" s="35">
        <f>ROWS($A$8:N134)</f>
        <v>127</v>
      </c>
      <c r="P134" s="35" t="str">
        <f>IF($A134='Signature Page'!$H$8,O134,"")</f>
        <v/>
      </c>
      <c r="Q134" s="35" t="str">
        <f>IFERROR(SMALL($P$8:$P$1794,ROWS($P$8:P134)),"")</f>
        <v/>
      </c>
      <c r="R134" s="31" t="str">
        <f t="shared" si="1"/>
        <v>D50039078021</v>
      </c>
    </row>
    <row r="135" spans="1:18" s="31" customFormat="1" ht="19.7" customHeight="1" x14ac:dyDescent="0.25">
      <c r="A135" s="68" t="s">
        <v>41</v>
      </c>
      <c r="B135" s="69">
        <v>1</v>
      </c>
      <c r="C135" s="68">
        <v>39580000</v>
      </c>
      <c r="D135" s="70" t="s">
        <v>1057</v>
      </c>
      <c r="E135" s="70" t="s">
        <v>1109</v>
      </c>
      <c r="F135" s="70" t="s">
        <v>128</v>
      </c>
      <c r="G135" s="69" t="s">
        <v>579</v>
      </c>
      <c r="H135" s="70" t="s">
        <v>1056</v>
      </c>
      <c r="I135" s="83">
        <v>-97203.21</v>
      </c>
      <c r="J135" s="83">
        <v>-325</v>
      </c>
      <c r="K135" s="83">
        <v>0</v>
      </c>
      <c r="L135" s="83">
        <v>0</v>
      </c>
      <c r="M135" s="83">
        <v>0</v>
      </c>
      <c r="N135" s="83">
        <v>-97528.21</v>
      </c>
      <c r="O135" s="35">
        <f>ROWS($A$8:N135)</f>
        <v>128</v>
      </c>
      <c r="P135" s="35" t="str">
        <f>IF($A135='Signature Page'!$H$8,O135,"")</f>
        <v/>
      </c>
      <c r="Q135" s="35" t="str">
        <f>IFERROR(SMALL($P$8:$P$1794,ROWS($P$8:P135)),"")</f>
        <v/>
      </c>
      <c r="R135" s="31" t="str">
        <f t="shared" si="1"/>
        <v>D50039580000</v>
      </c>
    </row>
    <row r="136" spans="1:18" s="31" customFormat="1" ht="19.7" customHeight="1" x14ac:dyDescent="0.25">
      <c r="A136" s="68" t="s">
        <v>41</v>
      </c>
      <c r="B136" s="69">
        <v>1</v>
      </c>
      <c r="C136" s="68" t="s">
        <v>844</v>
      </c>
      <c r="D136" s="70" t="s">
        <v>1055</v>
      </c>
      <c r="E136" s="70" t="s">
        <v>1109</v>
      </c>
      <c r="F136" s="70" t="s">
        <v>128</v>
      </c>
      <c r="G136" s="69" t="s">
        <v>845</v>
      </c>
      <c r="H136" s="70" t="s">
        <v>1056</v>
      </c>
      <c r="I136" s="83">
        <v>-5527.3</v>
      </c>
      <c r="J136" s="83">
        <v>-65.430000000000007</v>
      </c>
      <c r="K136" s="83">
        <v>0</v>
      </c>
      <c r="L136" s="83">
        <v>127032.16</v>
      </c>
      <c r="M136" s="83">
        <v>0</v>
      </c>
      <c r="N136" s="83">
        <v>121439.43</v>
      </c>
      <c r="O136" s="35">
        <f>ROWS($A$8:N136)</f>
        <v>129</v>
      </c>
      <c r="P136" s="35" t="str">
        <f>IF($A136='Signature Page'!$H$8,O136,"")</f>
        <v/>
      </c>
      <c r="Q136" s="35" t="str">
        <f>IFERROR(SMALL($P$8:$P$1794,ROWS($P$8:P136)),"")</f>
        <v/>
      </c>
      <c r="R136" s="31" t="str">
        <f t="shared" ref="R136:R199" si="2">CONCATENATE(A136,C136)</f>
        <v>D50046N10000</v>
      </c>
    </row>
    <row r="137" spans="1:18" s="31" customFormat="1" ht="19.7" customHeight="1" x14ac:dyDescent="0.25">
      <c r="A137" s="68" t="s">
        <v>41</v>
      </c>
      <c r="B137" s="69">
        <v>1</v>
      </c>
      <c r="C137" s="68" t="s">
        <v>880</v>
      </c>
      <c r="D137" s="70" t="s">
        <v>1057</v>
      </c>
      <c r="E137" s="70" t="s">
        <v>1109</v>
      </c>
      <c r="F137" s="70" t="s">
        <v>128</v>
      </c>
      <c r="G137" s="69" t="s">
        <v>881</v>
      </c>
      <c r="H137" s="70" t="s">
        <v>1056</v>
      </c>
      <c r="I137" s="83">
        <v>-322971.76</v>
      </c>
      <c r="J137" s="83">
        <v>-143646.17000000001</v>
      </c>
      <c r="K137" s="83">
        <v>0</v>
      </c>
      <c r="L137" s="83">
        <v>466617.93</v>
      </c>
      <c r="M137" s="83">
        <v>0</v>
      </c>
      <c r="N137" s="83">
        <v>-5.8207660913467401E-11</v>
      </c>
      <c r="O137" s="35">
        <f>ROWS($A$8:N137)</f>
        <v>130</v>
      </c>
      <c r="P137" s="35" t="str">
        <f>IF($A137='Signature Page'!$H$8,O137,"")</f>
        <v/>
      </c>
      <c r="Q137" s="35" t="str">
        <f>IFERROR(SMALL($P$8:$P$1794,ROWS($P$8:P137)),"")</f>
        <v/>
      </c>
      <c r="R137" s="31" t="str">
        <f t="shared" si="2"/>
        <v>D50047J77000</v>
      </c>
    </row>
    <row r="138" spans="1:18" s="31" customFormat="1" ht="19.7" customHeight="1" x14ac:dyDescent="0.25">
      <c r="A138" s="68" t="s">
        <v>41</v>
      </c>
      <c r="B138" s="69">
        <v>1</v>
      </c>
      <c r="C138" s="68">
        <v>49730000</v>
      </c>
      <c r="D138" s="70" t="s">
        <v>1055</v>
      </c>
      <c r="E138" s="70" t="s">
        <v>1109</v>
      </c>
      <c r="F138" s="70" t="s">
        <v>128</v>
      </c>
      <c r="G138" s="69" t="s">
        <v>931</v>
      </c>
      <c r="H138" s="70" t="s">
        <v>1056</v>
      </c>
      <c r="I138" s="83">
        <v>0</v>
      </c>
      <c r="J138" s="83">
        <v>0</v>
      </c>
      <c r="K138" s="83">
        <v>11353823.6</v>
      </c>
      <c r="L138" s="83">
        <v>-11353823.6</v>
      </c>
      <c r="M138" s="83">
        <v>0</v>
      </c>
      <c r="N138" s="83">
        <v>1.8626451492309599E-9</v>
      </c>
      <c r="O138" s="35">
        <f>ROWS($A$8:N138)</f>
        <v>131</v>
      </c>
      <c r="P138" s="35" t="str">
        <f>IF($A138='Signature Page'!$H$8,O138,"")</f>
        <v/>
      </c>
      <c r="Q138" s="35" t="str">
        <f>IFERROR(SMALL($P$8:$P$1794,ROWS($P$8:P138)),"")</f>
        <v/>
      </c>
      <c r="R138" s="31" t="str">
        <f t="shared" si="2"/>
        <v>D50049730000</v>
      </c>
    </row>
    <row r="139" spans="1:18" s="31" customFormat="1" ht="19.7" customHeight="1" x14ac:dyDescent="0.25">
      <c r="A139" s="68" t="s">
        <v>41</v>
      </c>
      <c r="B139" s="69">
        <v>5</v>
      </c>
      <c r="C139" s="68">
        <v>50550000</v>
      </c>
      <c r="D139" s="70" t="s">
        <v>1055</v>
      </c>
      <c r="E139" s="70" t="s">
        <v>1109</v>
      </c>
      <c r="F139" s="70" t="s">
        <v>1101</v>
      </c>
      <c r="G139" s="69" t="s">
        <v>982</v>
      </c>
      <c r="H139" s="70" t="s">
        <v>1056</v>
      </c>
      <c r="I139" s="83">
        <v>0</v>
      </c>
      <c r="J139" s="83">
        <v>0</v>
      </c>
      <c r="K139" s="83">
        <v>348980.84</v>
      </c>
      <c r="L139" s="83">
        <v>0</v>
      </c>
      <c r="M139" s="83">
        <v>0</v>
      </c>
      <c r="N139" s="83">
        <v>348980.84</v>
      </c>
      <c r="O139" s="35">
        <f>ROWS($A$8:N139)</f>
        <v>132</v>
      </c>
      <c r="P139" s="35" t="str">
        <f>IF($A139='Signature Page'!$H$8,O139,"")</f>
        <v/>
      </c>
      <c r="Q139" s="35" t="str">
        <f>IFERROR(SMALL($P$8:$P$1794,ROWS($P$8:P139)),"")</f>
        <v/>
      </c>
      <c r="R139" s="31" t="str">
        <f t="shared" si="2"/>
        <v>D50050550000</v>
      </c>
    </row>
    <row r="140" spans="1:18" s="31" customFormat="1" ht="19.7" customHeight="1" x14ac:dyDescent="0.25">
      <c r="A140" s="68" t="s">
        <v>41</v>
      </c>
      <c r="B140" s="69">
        <v>5</v>
      </c>
      <c r="C140" s="68" t="s">
        <v>1229</v>
      </c>
      <c r="D140" s="70" t="s">
        <v>1055</v>
      </c>
      <c r="E140" s="70" t="s">
        <v>1109</v>
      </c>
      <c r="F140" s="70" t="s">
        <v>1101</v>
      </c>
      <c r="G140" s="69" t="s">
        <v>1297</v>
      </c>
      <c r="H140" s="70" t="s">
        <v>1056</v>
      </c>
      <c r="I140" s="83">
        <v>0</v>
      </c>
      <c r="J140" s="83">
        <v>-49734.63</v>
      </c>
      <c r="K140" s="83">
        <v>-50000</v>
      </c>
      <c r="L140" s="83">
        <v>0</v>
      </c>
      <c r="M140" s="83">
        <v>0</v>
      </c>
      <c r="N140" s="83">
        <v>-99734.63</v>
      </c>
      <c r="O140" s="35">
        <f>ROWS($A$8:N140)</f>
        <v>133</v>
      </c>
      <c r="P140" s="35" t="str">
        <f>IF($A140='Signature Page'!$H$8,O140,"")</f>
        <v/>
      </c>
      <c r="Q140" s="35" t="str">
        <f>IFERROR(SMALL($P$8:$P$1794,ROWS($P$8:P140)),"")</f>
        <v/>
      </c>
      <c r="R140" s="31" t="str">
        <f t="shared" si="2"/>
        <v>D50051C10000</v>
      </c>
    </row>
    <row r="141" spans="1:18" s="31" customFormat="1" ht="19.7" customHeight="1" x14ac:dyDescent="0.25">
      <c r="A141" s="68" t="s">
        <v>41</v>
      </c>
      <c r="B141" s="69">
        <v>5</v>
      </c>
      <c r="C141" s="68" t="s">
        <v>1273</v>
      </c>
      <c r="D141" s="70" t="s">
        <v>1055</v>
      </c>
      <c r="E141" s="70" t="s">
        <v>1109</v>
      </c>
      <c r="F141" s="70" t="s">
        <v>1101</v>
      </c>
      <c r="G141" s="69" t="s">
        <v>1312</v>
      </c>
      <c r="H141" s="70" t="s">
        <v>1056</v>
      </c>
      <c r="I141" s="83">
        <v>238556.19</v>
      </c>
      <c r="J141" s="83">
        <v>-35763312.189999998</v>
      </c>
      <c r="K141" s="83">
        <v>35352175.479999997</v>
      </c>
      <c r="L141" s="83">
        <v>0</v>
      </c>
      <c r="M141" s="83">
        <v>0</v>
      </c>
      <c r="N141" s="83">
        <v>-172580.52000001099</v>
      </c>
      <c r="O141" s="35">
        <f>ROWS($A$8:N141)</f>
        <v>134</v>
      </c>
      <c r="P141" s="35" t="str">
        <f>IF($A141='Signature Page'!$H$8,O141,"")</f>
        <v/>
      </c>
      <c r="Q141" s="35" t="str">
        <f>IFERROR(SMALL($P$8:$P$1794,ROWS($P$8:P141)),"")</f>
        <v/>
      </c>
      <c r="R141" s="31" t="str">
        <f t="shared" si="2"/>
        <v>D50051C10002</v>
      </c>
    </row>
    <row r="142" spans="1:18" s="31" customFormat="1" ht="19.7" customHeight="1" x14ac:dyDescent="0.25">
      <c r="A142" s="68" t="s">
        <v>41</v>
      </c>
      <c r="B142" s="69">
        <v>5</v>
      </c>
      <c r="C142" s="68" t="s">
        <v>1274</v>
      </c>
      <c r="D142" s="70" t="s">
        <v>1055</v>
      </c>
      <c r="E142" s="70" t="s">
        <v>1109</v>
      </c>
      <c r="F142" s="70" t="s">
        <v>1101</v>
      </c>
      <c r="G142" s="69" t="s">
        <v>1275</v>
      </c>
      <c r="H142" s="70" t="s">
        <v>1056</v>
      </c>
      <c r="I142" s="83">
        <v>1340357.4099999999</v>
      </c>
      <c r="J142" s="83">
        <v>-3482796.06</v>
      </c>
      <c r="K142" s="83">
        <v>4969778.42</v>
      </c>
      <c r="L142" s="83">
        <v>0</v>
      </c>
      <c r="M142" s="83">
        <v>0</v>
      </c>
      <c r="N142" s="83">
        <v>2827339.77</v>
      </c>
      <c r="O142" s="35">
        <f>ROWS($A$8:N142)</f>
        <v>135</v>
      </c>
      <c r="P142" s="35" t="str">
        <f>IF($A142='Signature Page'!$H$8,O142,"")</f>
        <v/>
      </c>
      <c r="Q142" s="35" t="str">
        <f>IFERROR(SMALL($P$8:$P$1794,ROWS($P$8:P142)),"")</f>
        <v/>
      </c>
      <c r="R142" s="31" t="str">
        <f t="shared" si="2"/>
        <v>D50051C10006</v>
      </c>
    </row>
    <row r="143" spans="1:18" s="31" customFormat="1" ht="19.7" customHeight="1" x14ac:dyDescent="0.25">
      <c r="A143" s="68" t="s">
        <v>41</v>
      </c>
      <c r="B143" s="69">
        <v>5</v>
      </c>
      <c r="C143" s="68" t="s">
        <v>1230</v>
      </c>
      <c r="D143" s="70" t="s">
        <v>1055</v>
      </c>
      <c r="E143" s="70" t="s">
        <v>1109</v>
      </c>
      <c r="F143" s="70" t="s">
        <v>1101</v>
      </c>
      <c r="G143" s="69" t="s">
        <v>1231</v>
      </c>
      <c r="H143" s="70" t="s">
        <v>1056</v>
      </c>
      <c r="I143" s="83">
        <v>286009.07</v>
      </c>
      <c r="J143" s="83">
        <v>-656605.55000000005</v>
      </c>
      <c r="K143" s="83">
        <v>370596.48</v>
      </c>
      <c r="L143" s="83">
        <v>0</v>
      </c>
      <c r="M143" s="83">
        <v>0</v>
      </c>
      <c r="N143" s="83">
        <v>0</v>
      </c>
      <c r="O143" s="35">
        <f>ROWS($A$8:N143)</f>
        <v>136</v>
      </c>
      <c r="P143" s="35" t="str">
        <f>IF($A143='Signature Page'!$H$8,O143,"")</f>
        <v/>
      </c>
      <c r="Q143" s="35" t="str">
        <f>IFERROR(SMALL($P$8:$P$1794,ROWS($P$8:P143)),"")</f>
        <v/>
      </c>
      <c r="R143" s="31" t="str">
        <f t="shared" si="2"/>
        <v>D50051C10018</v>
      </c>
    </row>
    <row r="144" spans="1:18" s="31" customFormat="1" ht="19.7" customHeight="1" x14ac:dyDescent="0.25">
      <c r="A144" s="68" t="s">
        <v>41</v>
      </c>
      <c r="B144" s="69">
        <v>5</v>
      </c>
      <c r="C144" s="68" t="s">
        <v>1345</v>
      </c>
      <c r="D144" s="70" t="s">
        <v>1055</v>
      </c>
      <c r="E144" s="70" t="s">
        <v>1109</v>
      </c>
      <c r="F144" s="70" t="s">
        <v>1101</v>
      </c>
      <c r="G144" s="69" t="s">
        <v>1346</v>
      </c>
      <c r="H144" s="70" t="s">
        <v>1056</v>
      </c>
      <c r="I144" s="83">
        <v>0</v>
      </c>
      <c r="J144" s="83">
        <v>-10686.44</v>
      </c>
      <c r="K144" s="83">
        <v>10686.44</v>
      </c>
      <c r="L144" s="83">
        <v>0</v>
      </c>
      <c r="M144" s="83">
        <v>0</v>
      </c>
      <c r="N144" s="83">
        <v>0</v>
      </c>
      <c r="O144" s="35">
        <f>ROWS($A$8:N144)</f>
        <v>137</v>
      </c>
      <c r="P144" s="35" t="str">
        <f>IF($A144='Signature Page'!$H$8,O144,"")</f>
        <v/>
      </c>
      <c r="Q144" s="35" t="str">
        <f>IFERROR(SMALL($P$8:$P$1794,ROWS($P$8:P144)),"")</f>
        <v/>
      </c>
      <c r="R144" s="31" t="str">
        <f t="shared" si="2"/>
        <v>D50051C60001</v>
      </c>
    </row>
    <row r="145" spans="1:18" s="31" customFormat="1" ht="19.7" customHeight="1" x14ac:dyDescent="0.25">
      <c r="A145" s="68" t="s">
        <v>41</v>
      </c>
      <c r="B145" s="69">
        <v>5</v>
      </c>
      <c r="C145" s="68" t="s">
        <v>1398</v>
      </c>
      <c r="D145" s="70" t="s">
        <v>1055</v>
      </c>
      <c r="E145" s="70" t="s">
        <v>1109</v>
      </c>
      <c r="F145" s="70" t="s">
        <v>1101</v>
      </c>
      <c r="G145" s="69" t="s">
        <v>1399</v>
      </c>
      <c r="H145" s="70" t="s">
        <v>1056</v>
      </c>
      <c r="I145" s="83">
        <v>-2437767328.5</v>
      </c>
      <c r="J145" s="83">
        <v>0</v>
      </c>
      <c r="K145" s="83">
        <v>2431876048</v>
      </c>
      <c r="L145" s="83">
        <v>0</v>
      </c>
      <c r="M145" s="83">
        <v>0</v>
      </c>
      <c r="N145" s="83">
        <v>-5891280.5</v>
      </c>
      <c r="O145" s="35">
        <f>ROWS($A$8:N145)</f>
        <v>138</v>
      </c>
      <c r="P145" s="35" t="str">
        <f>IF($A145='Signature Page'!$H$8,O145,"")</f>
        <v/>
      </c>
      <c r="Q145" s="35" t="str">
        <f>IFERROR(SMALL($P$8:$P$1794,ROWS($P$8:P145)),"")</f>
        <v/>
      </c>
      <c r="R145" s="31" t="str">
        <f t="shared" si="2"/>
        <v>D50051C70000</v>
      </c>
    </row>
    <row r="146" spans="1:18" s="31" customFormat="1" ht="19.7" customHeight="1" x14ac:dyDescent="0.25">
      <c r="A146" s="68" t="s">
        <v>41</v>
      </c>
      <c r="B146" s="69">
        <v>5</v>
      </c>
      <c r="C146" s="68" t="s">
        <v>1400</v>
      </c>
      <c r="D146" s="70" t="s">
        <v>1055</v>
      </c>
      <c r="E146" s="70" t="s">
        <v>1109</v>
      </c>
      <c r="F146" s="70" t="s">
        <v>1101</v>
      </c>
      <c r="G146" s="69" t="s">
        <v>1401</v>
      </c>
      <c r="H146" s="70" t="s">
        <v>1056</v>
      </c>
      <c r="I146" s="83">
        <v>-9748680.5700000003</v>
      </c>
      <c r="J146" s="83">
        <v>-217562540</v>
      </c>
      <c r="K146" s="83">
        <v>207813859.43000001</v>
      </c>
      <c r="L146" s="83">
        <v>0</v>
      </c>
      <c r="M146" s="83">
        <v>0</v>
      </c>
      <c r="N146" s="83">
        <v>-19497361.140000001</v>
      </c>
      <c r="O146" s="35">
        <f>ROWS($A$8:N146)</f>
        <v>139</v>
      </c>
      <c r="P146" s="35" t="str">
        <f>IF($A146='Signature Page'!$H$8,O146,"")</f>
        <v/>
      </c>
      <c r="Q146" s="35" t="str">
        <f>IFERROR(SMALL($P$8:$P$1794,ROWS($P$8:P146)),"")</f>
        <v/>
      </c>
      <c r="R146" s="31" t="str">
        <f t="shared" si="2"/>
        <v>D50051C70003</v>
      </c>
    </row>
    <row r="147" spans="1:18" s="31" customFormat="1" ht="19.7" customHeight="1" x14ac:dyDescent="0.25">
      <c r="A147" s="68" t="s">
        <v>41</v>
      </c>
      <c r="B147" s="69">
        <v>5</v>
      </c>
      <c r="C147" s="68" t="s">
        <v>1412</v>
      </c>
      <c r="D147" s="70" t="s">
        <v>1055</v>
      </c>
      <c r="E147" s="70" t="s">
        <v>1109</v>
      </c>
      <c r="F147" s="70" t="s">
        <v>1101</v>
      </c>
      <c r="G147" s="69" t="s">
        <v>1413</v>
      </c>
      <c r="H147" s="70" t="s">
        <v>1056</v>
      </c>
      <c r="I147" s="83">
        <v>0</v>
      </c>
      <c r="J147" s="83">
        <v>-12124236.130000001</v>
      </c>
      <c r="K147" s="83">
        <v>12362235.050000001</v>
      </c>
      <c r="L147" s="83">
        <v>0</v>
      </c>
      <c r="M147" s="83">
        <v>0</v>
      </c>
      <c r="N147" s="83">
        <v>237998.92</v>
      </c>
      <c r="O147" s="35">
        <f>ROWS($A$8:N147)</f>
        <v>140</v>
      </c>
      <c r="P147" s="35" t="str">
        <f>IF($A147='Signature Page'!$H$8,O147,"")</f>
        <v/>
      </c>
      <c r="Q147" s="35" t="str">
        <f>IFERROR(SMALL($P$8:$P$1794,ROWS($P$8:P147)),"")</f>
        <v/>
      </c>
      <c r="R147" s="31" t="str">
        <f t="shared" si="2"/>
        <v>D50051C70007</v>
      </c>
    </row>
    <row r="148" spans="1:18" s="31" customFormat="1" ht="19.7" customHeight="1" x14ac:dyDescent="0.25">
      <c r="A148" s="68" t="s">
        <v>41</v>
      </c>
      <c r="B148" s="69">
        <v>5</v>
      </c>
      <c r="C148" s="68">
        <v>56230000</v>
      </c>
      <c r="D148" s="70" t="s">
        <v>1055</v>
      </c>
      <c r="E148" s="70" t="s">
        <v>1109</v>
      </c>
      <c r="F148" s="70" t="s">
        <v>1101</v>
      </c>
      <c r="G148" s="69" t="s">
        <v>1026</v>
      </c>
      <c r="H148" s="70" t="s">
        <v>1056</v>
      </c>
      <c r="I148" s="83">
        <v>-2301.41</v>
      </c>
      <c r="J148" s="83">
        <v>0</v>
      </c>
      <c r="K148" s="83">
        <v>2301.41</v>
      </c>
      <c r="L148" s="83">
        <v>0</v>
      </c>
      <c r="M148" s="83">
        <v>0</v>
      </c>
      <c r="N148" s="83">
        <v>0</v>
      </c>
      <c r="O148" s="35">
        <f>ROWS($A$8:N148)</f>
        <v>141</v>
      </c>
      <c r="P148" s="35" t="str">
        <f>IF($A148='Signature Page'!$H$8,O148,"")</f>
        <v/>
      </c>
      <c r="Q148" s="35" t="str">
        <f>IFERROR(SMALL($P$8:$P$1794,ROWS($P$8:P148)),"")</f>
        <v/>
      </c>
      <c r="R148" s="31" t="str">
        <f t="shared" si="2"/>
        <v>D50056230000</v>
      </c>
    </row>
    <row r="149" spans="1:18" s="31" customFormat="1" ht="19.7" customHeight="1" x14ac:dyDescent="0.25">
      <c r="A149" s="68" t="s">
        <v>41</v>
      </c>
      <c r="B149" s="69">
        <v>5</v>
      </c>
      <c r="C149" s="68">
        <v>56920000</v>
      </c>
      <c r="D149" s="70" t="s">
        <v>1055</v>
      </c>
      <c r="E149" s="70" t="s">
        <v>1109</v>
      </c>
      <c r="F149" s="70" t="s">
        <v>1101</v>
      </c>
      <c r="G149" s="69" t="s">
        <v>1029</v>
      </c>
      <c r="H149" s="70" t="s">
        <v>1056</v>
      </c>
      <c r="I149" s="83">
        <v>17929.21</v>
      </c>
      <c r="J149" s="83">
        <v>-1014600.19</v>
      </c>
      <c r="K149" s="83">
        <v>1058370.7</v>
      </c>
      <c r="L149" s="83">
        <v>0</v>
      </c>
      <c r="M149" s="83">
        <v>0</v>
      </c>
      <c r="N149" s="83">
        <v>61699.72</v>
      </c>
      <c r="O149" s="35">
        <f>ROWS($A$8:N149)</f>
        <v>142</v>
      </c>
      <c r="P149" s="35" t="str">
        <f>IF($A149='Signature Page'!$H$8,O149,"")</f>
        <v/>
      </c>
      <c r="Q149" s="35" t="str">
        <f>IFERROR(SMALL($P$8:$P$1794,ROWS($P$8:P149)),"")</f>
        <v/>
      </c>
      <c r="R149" s="31" t="str">
        <f t="shared" si="2"/>
        <v>D50056920000</v>
      </c>
    </row>
    <row r="150" spans="1:18" s="31" customFormat="1" ht="19.7" customHeight="1" x14ac:dyDescent="0.25">
      <c r="A150" s="68" t="s">
        <v>41</v>
      </c>
      <c r="B150" s="69">
        <v>5</v>
      </c>
      <c r="C150" s="68">
        <v>57410000</v>
      </c>
      <c r="D150" s="70" t="s">
        <v>1055</v>
      </c>
      <c r="E150" s="70" t="s">
        <v>1109</v>
      </c>
      <c r="F150" s="70" t="s">
        <v>1101</v>
      </c>
      <c r="G150" s="69" t="s">
        <v>1031</v>
      </c>
      <c r="H150" s="70" t="s">
        <v>1056</v>
      </c>
      <c r="I150" s="83">
        <v>-35641256.850000001</v>
      </c>
      <c r="J150" s="83">
        <v>-78399940</v>
      </c>
      <c r="K150" s="83">
        <v>79913771.280000001</v>
      </c>
      <c r="L150" s="83">
        <v>0</v>
      </c>
      <c r="M150" s="83">
        <v>0</v>
      </c>
      <c r="N150" s="83">
        <v>-34127425.57</v>
      </c>
      <c r="O150" s="35">
        <f>ROWS($A$8:N150)</f>
        <v>143</v>
      </c>
      <c r="P150" s="35" t="str">
        <f>IF($A150='Signature Page'!$H$8,O150,"")</f>
        <v/>
      </c>
      <c r="Q150" s="35" t="str">
        <f>IFERROR(SMALL($P$8:$P$1794,ROWS($P$8:P150)),"")</f>
        <v/>
      </c>
      <c r="R150" s="31" t="str">
        <f t="shared" si="2"/>
        <v>D50057410000</v>
      </c>
    </row>
    <row r="151" spans="1:18" s="31" customFormat="1" ht="19.7" customHeight="1" x14ac:dyDescent="0.25">
      <c r="A151" s="68" t="s">
        <v>41</v>
      </c>
      <c r="B151" s="69">
        <v>5</v>
      </c>
      <c r="C151" s="68" t="s">
        <v>1032</v>
      </c>
      <c r="D151" s="70" t="s">
        <v>1055</v>
      </c>
      <c r="E151" s="70" t="s">
        <v>1109</v>
      </c>
      <c r="F151" s="70" t="s">
        <v>1101</v>
      </c>
      <c r="G151" s="69" t="s">
        <v>1033</v>
      </c>
      <c r="H151" s="70" t="s">
        <v>1056</v>
      </c>
      <c r="I151" s="83">
        <v>36680851.210000001</v>
      </c>
      <c r="J151" s="83">
        <v>0</v>
      </c>
      <c r="K151" s="83">
        <v>0</v>
      </c>
      <c r="L151" s="83">
        <v>0</v>
      </c>
      <c r="M151" s="83">
        <v>0</v>
      </c>
      <c r="N151" s="83">
        <v>36680851.210000001</v>
      </c>
      <c r="O151" s="35">
        <f>ROWS($A$8:N151)</f>
        <v>144</v>
      </c>
      <c r="P151" s="35" t="str">
        <f>IF($A151='Signature Page'!$H$8,O151,"")</f>
        <v/>
      </c>
      <c r="Q151" s="35" t="str">
        <f>IFERROR(SMALL($P$8:$P$1794,ROWS($P$8:P151)),"")</f>
        <v/>
      </c>
      <c r="R151" s="31" t="str">
        <f t="shared" si="2"/>
        <v>D50057410P00</v>
      </c>
    </row>
    <row r="152" spans="1:18" s="31" customFormat="1" ht="19.7" customHeight="1" x14ac:dyDescent="0.25">
      <c r="A152" s="68" t="s">
        <v>42</v>
      </c>
      <c r="B152" s="69">
        <v>1</v>
      </c>
      <c r="C152" s="68">
        <v>10010000</v>
      </c>
      <c r="D152" s="70" t="s">
        <v>1053</v>
      </c>
      <c r="E152" s="70" t="s">
        <v>1113</v>
      </c>
      <c r="F152" s="70" t="s">
        <v>128</v>
      </c>
      <c r="G152" s="69" t="s">
        <v>128</v>
      </c>
      <c r="H152" s="70" t="s">
        <v>1056</v>
      </c>
      <c r="I152" s="83">
        <v>-1706.63</v>
      </c>
      <c r="J152" s="83">
        <v>0</v>
      </c>
      <c r="K152" s="83">
        <v>0</v>
      </c>
      <c r="L152" s="83">
        <v>0</v>
      </c>
      <c r="M152" s="83">
        <v>0</v>
      </c>
      <c r="N152" s="83">
        <v>-1706.63</v>
      </c>
      <c r="O152" s="35">
        <f>ROWS($A$8:N152)</f>
        <v>145</v>
      </c>
      <c r="P152" s="35" t="str">
        <f>IF($A152='Signature Page'!$H$8,O152,"")</f>
        <v/>
      </c>
      <c r="Q152" s="35" t="str">
        <f>IFERROR(SMALL($P$8:$P$1794,ROWS($P$8:P152)),"")</f>
        <v/>
      </c>
      <c r="R152" s="31" t="str">
        <f t="shared" si="2"/>
        <v>E04010010000</v>
      </c>
    </row>
    <row r="153" spans="1:18" s="31" customFormat="1" ht="19.7" customHeight="1" x14ac:dyDescent="0.25">
      <c r="A153" s="68" t="s">
        <v>43</v>
      </c>
      <c r="B153" s="69">
        <v>1</v>
      </c>
      <c r="C153" s="68">
        <v>10010000</v>
      </c>
      <c r="D153" s="70" t="s">
        <v>1053</v>
      </c>
      <c r="E153" s="70" t="s">
        <v>1114</v>
      </c>
      <c r="F153" s="70" t="s">
        <v>128</v>
      </c>
      <c r="G153" s="69" t="s">
        <v>128</v>
      </c>
      <c r="H153" s="70" t="s">
        <v>1056</v>
      </c>
      <c r="I153" s="83">
        <v>0</v>
      </c>
      <c r="J153" s="83">
        <v>0</v>
      </c>
      <c r="K153" s="83">
        <v>1355641.26</v>
      </c>
      <c r="L153" s="83">
        <v>-20992</v>
      </c>
      <c r="M153" s="83">
        <v>0</v>
      </c>
      <c r="N153" s="83">
        <v>1334649.26</v>
      </c>
      <c r="O153" s="35">
        <f>ROWS($A$8:N153)</f>
        <v>146</v>
      </c>
      <c r="P153" s="35" t="str">
        <f>IF($A153='Signature Page'!$H$8,O153,"")</f>
        <v/>
      </c>
      <c r="Q153" s="35" t="str">
        <f>IFERROR(SMALL($P$8:$P$1794,ROWS($P$8:P153)),"")</f>
        <v/>
      </c>
      <c r="R153" s="31" t="str">
        <f t="shared" si="2"/>
        <v>E08010010000</v>
      </c>
    </row>
    <row r="154" spans="1:18" s="31" customFormat="1" ht="19.7" customHeight="1" x14ac:dyDescent="0.25">
      <c r="A154" s="68" t="s">
        <v>43</v>
      </c>
      <c r="B154" s="69">
        <v>1</v>
      </c>
      <c r="C154" s="68">
        <v>10050023</v>
      </c>
      <c r="D154" s="70" t="s">
        <v>1053</v>
      </c>
      <c r="E154" s="70" t="s">
        <v>1114</v>
      </c>
      <c r="F154" s="70" t="s">
        <v>128</v>
      </c>
      <c r="G154" s="69" t="s">
        <v>1489</v>
      </c>
      <c r="H154" s="70" t="s">
        <v>1056</v>
      </c>
      <c r="I154" s="83">
        <v>0</v>
      </c>
      <c r="J154" s="83">
        <v>0</v>
      </c>
      <c r="K154" s="83">
        <v>0</v>
      </c>
      <c r="L154" s="83">
        <v>20992</v>
      </c>
      <c r="M154" s="83">
        <v>0</v>
      </c>
      <c r="N154" s="83">
        <v>20992</v>
      </c>
      <c r="O154" s="35">
        <f>ROWS($A$8:N154)</f>
        <v>147</v>
      </c>
      <c r="P154" s="35" t="str">
        <f>IF($A154='Signature Page'!$H$8,O154,"")</f>
        <v/>
      </c>
      <c r="Q154" s="35" t="str">
        <f>IFERROR(SMALL($P$8:$P$1794,ROWS($P$8:P154)),"")</f>
        <v/>
      </c>
      <c r="R154" s="31" t="str">
        <f t="shared" si="2"/>
        <v>E08010050023</v>
      </c>
    </row>
    <row r="155" spans="1:18" s="31" customFormat="1" ht="19.7" customHeight="1" x14ac:dyDescent="0.25">
      <c r="A155" s="68" t="s">
        <v>43</v>
      </c>
      <c r="B155" s="69">
        <v>1</v>
      </c>
      <c r="C155" s="68">
        <v>28370000</v>
      </c>
      <c r="D155" s="70" t="s">
        <v>1053</v>
      </c>
      <c r="E155" s="70" t="s">
        <v>1114</v>
      </c>
      <c r="F155" s="70" t="s">
        <v>128</v>
      </c>
      <c r="G155" s="69" t="s">
        <v>137</v>
      </c>
      <c r="H155" s="70" t="s">
        <v>1056</v>
      </c>
      <c r="I155" s="83">
        <v>-97659.5</v>
      </c>
      <c r="J155" s="83">
        <v>-12362582.689999999</v>
      </c>
      <c r="K155" s="83">
        <v>0</v>
      </c>
      <c r="L155" s="83">
        <v>0</v>
      </c>
      <c r="M155" s="83">
        <v>0</v>
      </c>
      <c r="N155" s="83">
        <v>-12460242.189999999</v>
      </c>
      <c r="O155" s="35">
        <f>ROWS($A$8:N155)</f>
        <v>148</v>
      </c>
      <c r="P155" s="35" t="str">
        <f>IF($A155='Signature Page'!$H$8,O155,"")</f>
        <v/>
      </c>
      <c r="Q155" s="35" t="str">
        <f>IFERROR(SMALL($P$8:$P$1794,ROWS($P$8:P155)),"")</f>
        <v/>
      </c>
      <c r="R155" s="31" t="str">
        <f t="shared" si="2"/>
        <v>E08028370000</v>
      </c>
    </row>
    <row r="156" spans="1:18" s="31" customFormat="1" ht="19.7" customHeight="1" x14ac:dyDescent="0.25">
      <c r="A156" s="68" t="s">
        <v>43</v>
      </c>
      <c r="B156" s="69">
        <v>1</v>
      </c>
      <c r="C156" s="68">
        <v>30350000</v>
      </c>
      <c r="D156" s="70" t="s">
        <v>1053</v>
      </c>
      <c r="E156" s="70" t="s">
        <v>1114</v>
      </c>
      <c r="F156" s="70" t="s">
        <v>128</v>
      </c>
      <c r="G156" s="69" t="s">
        <v>144</v>
      </c>
      <c r="H156" s="70" t="s">
        <v>1056</v>
      </c>
      <c r="I156" s="83">
        <v>-3133259.4</v>
      </c>
      <c r="J156" s="83">
        <v>-2171665.25</v>
      </c>
      <c r="K156" s="83">
        <v>1303848.8</v>
      </c>
      <c r="L156" s="83">
        <v>90243.33</v>
      </c>
      <c r="M156" s="83">
        <v>0</v>
      </c>
      <c r="N156" s="83">
        <v>-3910832.52</v>
      </c>
      <c r="O156" s="35">
        <f>ROWS($A$8:N156)</f>
        <v>149</v>
      </c>
      <c r="P156" s="35" t="str">
        <f>IF($A156='Signature Page'!$H$8,O156,"")</f>
        <v/>
      </c>
      <c r="Q156" s="35" t="str">
        <f>IFERROR(SMALL($P$8:$P$1794,ROWS($P$8:P156)),"")</f>
        <v/>
      </c>
      <c r="R156" s="31" t="str">
        <f t="shared" si="2"/>
        <v>E08030350000</v>
      </c>
    </row>
    <row r="157" spans="1:18" s="31" customFormat="1" ht="19.7" customHeight="1" x14ac:dyDescent="0.25">
      <c r="A157" s="68" t="s">
        <v>43</v>
      </c>
      <c r="B157" s="69">
        <v>1</v>
      </c>
      <c r="C157" s="68">
        <v>30370000</v>
      </c>
      <c r="D157" s="70" t="s">
        <v>1057</v>
      </c>
      <c r="E157" s="70" t="s">
        <v>1114</v>
      </c>
      <c r="F157" s="70" t="s">
        <v>128</v>
      </c>
      <c r="G157" s="69" t="s">
        <v>202</v>
      </c>
      <c r="H157" s="70" t="s">
        <v>1056</v>
      </c>
      <c r="I157" s="83">
        <v>-4556.3500000000004</v>
      </c>
      <c r="J157" s="83">
        <v>-180000</v>
      </c>
      <c r="K157" s="83">
        <v>215449.42</v>
      </c>
      <c r="L157" s="83">
        <v>-31000</v>
      </c>
      <c r="M157" s="83">
        <v>0</v>
      </c>
      <c r="N157" s="83">
        <v>-106.93000000002201</v>
      </c>
      <c r="O157" s="35">
        <f>ROWS($A$8:N157)</f>
        <v>150</v>
      </c>
      <c r="P157" s="35" t="str">
        <f>IF($A157='Signature Page'!$H$8,O157,"")</f>
        <v/>
      </c>
      <c r="Q157" s="35" t="str">
        <f>IFERROR(SMALL($P$8:$P$1794,ROWS($P$8:P157)),"")</f>
        <v/>
      </c>
      <c r="R157" s="31" t="str">
        <f t="shared" si="2"/>
        <v>E08030370000</v>
      </c>
    </row>
    <row r="158" spans="1:18" s="31" customFormat="1" ht="19.7" customHeight="1" x14ac:dyDescent="0.25">
      <c r="A158" s="68" t="s">
        <v>43</v>
      </c>
      <c r="B158" s="69">
        <v>5</v>
      </c>
      <c r="C158" s="68">
        <v>31680000</v>
      </c>
      <c r="D158" s="70" t="s">
        <v>1055</v>
      </c>
      <c r="E158" s="70" t="s">
        <v>1114</v>
      </c>
      <c r="F158" s="70" t="s">
        <v>1101</v>
      </c>
      <c r="G158" s="69" t="s">
        <v>254</v>
      </c>
      <c r="H158" s="70" t="s">
        <v>1056</v>
      </c>
      <c r="I158" s="83">
        <v>-833.38</v>
      </c>
      <c r="J158" s="83">
        <v>0</v>
      </c>
      <c r="K158" s="83">
        <v>0</v>
      </c>
      <c r="L158" s="83">
        <v>0</v>
      </c>
      <c r="M158" s="83">
        <v>0</v>
      </c>
      <c r="N158" s="83">
        <v>-833.38</v>
      </c>
      <c r="O158" s="35">
        <f>ROWS($A$8:N158)</f>
        <v>151</v>
      </c>
      <c r="P158" s="35" t="str">
        <f>IF($A158='Signature Page'!$H$8,O158,"")</f>
        <v/>
      </c>
      <c r="Q158" s="35" t="str">
        <f>IFERROR(SMALL($P$8:$P$1794,ROWS($P$8:P158)),"")</f>
        <v/>
      </c>
      <c r="R158" s="31" t="str">
        <f t="shared" si="2"/>
        <v>E08031680000</v>
      </c>
    </row>
    <row r="159" spans="1:18" s="31" customFormat="1" ht="19.7" customHeight="1" x14ac:dyDescent="0.25">
      <c r="A159" s="68" t="s">
        <v>43</v>
      </c>
      <c r="B159" s="69">
        <v>1</v>
      </c>
      <c r="C159" s="68">
        <v>38580000</v>
      </c>
      <c r="D159" s="70" t="s">
        <v>1053</v>
      </c>
      <c r="E159" s="70" t="s">
        <v>1114</v>
      </c>
      <c r="F159" s="70" t="s">
        <v>128</v>
      </c>
      <c r="G159" s="69" t="s">
        <v>545</v>
      </c>
      <c r="H159" s="70" t="s">
        <v>1056</v>
      </c>
      <c r="I159" s="83">
        <v>-387769.95</v>
      </c>
      <c r="J159" s="83">
        <v>-2213725</v>
      </c>
      <c r="K159" s="83">
        <v>1114750.5</v>
      </c>
      <c r="L159" s="83">
        <v>0</v>
      </c>
      <c r="M159" s="83">
        <v>0</v>
      </c>
      <c r="N159" s="83">
        <v>-1486744.45</v>
      </c>
      <c r="O159" s="35">
        <f>ROWS($A$8:N159)</f>
        <v>152</v>
      </c>
      <c r="P159" s="35" t="str">
        <f>IF($A159='Signature Page'!$H$8,O159,"")</f>
        <v/>
      </c>
      <c r="Q159" s="35" t="str">
        <f>IFERROR(SMALL($P$8:$P$1794,ROWS($P$8:P159)),"")</f>
        <v/>
      </c>
      <c r="R159" s="31" t="str">
        <f t="shared" si="2"/>
        <v>E08038580000</v>
      </c>
    </row>
    <row r="160" spans="1:18" s="31" customFormat="1" ht="19.7" customHeight="1" x14ac:dyDescent="0.25">
      <c r="A160" s="68" t="s">
        <v>44</v>
      </c>
      <c r="B160" s="69">
        <v>1</v>
      </c>
      <c r="C160" s="68">
        <v>10010000</v>
      </c>
      <c r="D160" s="70" t="s">
        <v>1053</v>
      </c>
      <c r="E160" s="70" t="s">
        <v>1115</v>
      </c>
      <c r="F160" s="70" t="s">
        <v>128</v>
      </c>
      <c r="G160" s="69" t="s">
        <v>128</v>
      </c>
      <c r="H160" s="70" t="s">
        <v>1056</v>
      </c>
      <c r="I160" s="83">
        <v>-107.58</v>
      </c>
      <c r="J160" s="83">
        <v>0</v>
      </c>
      <c r="K160" s="83">
        <v>2830481.8</v>
      </c>
      <c r="L160" s="83">
        <v>-37026</v>
      </c>
      <c r="M160" s="83">
        <v>0</v>
      </c>
      <c r="N160" s="83">
        <v>2793348.22</v>
      </c>
      <c r="O160" s="35">
        <f>ROWS($A$8:N160)</f>
        <v>153</v>
      </c>
      <c r="P160" s="35">
        <f>IF($A160='Signature Page'!$H$8,O160,"")</f>
        <v>153</v>
      </c>
      <c r="Q160" s="35" t="str">
        <f>IFERROR(SMALL($P$8:$P$1794,ROWS($P$8:P160)),"")</f>
        <v/>
      </c>
      <c r="R160" s="31" t="str">
        <f t="shared" si="2"/>
        <v>E12010010000</v>
      </c>
    </row>
    <row r="161" spans="1:18" s="31" customFormat="1" ht="19.7" customHeight="1" x14ac:dyDescent="0.25">
      <c r="A161" s="68" t="s">
        <v>44</v>
      </c>
      <c r="B161" s="69">
        <v>1</v>
      </c>
      <c r="C161" s="68">
        <v>10050023</v>
      </c>
      <c r="D161" s="70" t="s">
        <v>1053</v>
      </c>
      <c r="E161" s="70" t="s">
        <v>1115</v>
      </c>
      <c r="F161" s="70" t="s">
        <v>128</v>
      </c>
      <c r="G161" s="69" t="s">
        <v>1489</v>
      </c>
      <c r="H161" s="70" t="s">
        <v>1056</v>
      </c>
      <c r="I161" s="83">
        <v>0</v>
      </c>
      <c r="J161" s="83">
        <v>0</v>
      </c>
      <c r="K161" s="83">
        <v>0</v>
      </c>
      <c r="L161" s="83">
        <v>37026</v>
      </c>
      <c r="M161" s="83">
        <v>0</v>
      </c>
      <c r="N161" s="83">
        <v>37026</v>
      </c>
      <c r="O161" s="35">
        <f>ROWS($A$8:N161)</f>
        <v>154</v>
      </c>
      <c r="P161" s="35">
        <f>IF($A161='Signature Page'!$H$8,O161,"")</f>
        <v>154</v>
      </c>
      <c r="Q161" s="35" t="str">
        <f>IFERROR(SMALL($P$8:$P$1794,ROWS($P$8:P161)),"")</f>
        <v/>
      </c>
      <c r="R161" s="31" t="str">
        <f t="shared" si="2"/>
        <v>E12010050023</v>
      </c>
    </row>
    <row r="162" spans="1:18" s="31" customFormat="1" ht="19.7" customHeight="1" x14ac:dyDescent="0.25">
      <c r="A162" s="68" t="s">
        <v>44</v>
      </c>
      <c r="B162" s="69">
        <v>1</v>
      </c>
      <c r="C162" s="68">
        <v>28370000</v>
      </c>
      <c r="D162" s="70" t="s">
        <v>1053</v>
      </c>
      <c r="E162" s="70" t="s">
        <v>1115</v>
      </c>
      <c r="F162" s="70" t="s">
        <v>128</v>
      </c>
      <c r="G162" s="69" t="s">
        <v>137</v>
      </c>
      <c r="H162" s="70" t="s">
        <v>1056</v>
      </c>
      <c r="I162" s="83">
        <v>0</v>
      </c>
      <c r="J162" s="83">
        <v>-3847126.73</v>
      </c>
      <c r="K162" s="83">
        <v>0</v>
      </c>
      <c r="L162" s="83">
        <v>0</v>
      </c>
      <c r="M162" s="83">
        <v>0</v>
      </c>
      <c r="N162" s="83">
        <v>-3847126.73</v>
      </c>
      <c r="O162" s="35">
        <f>ROWS($A$8:N162)</f>
        <v>155</v>
      </c>
      <c r="P162" s="35">
        <f>IF($A162='Signature Page'!$H$8,O162,"")</f>
        <v>155</v>
      </c>
      <c r="Q162" s="35" t="str">
        <f>IFERROR(SMALL($P$8:$P$1794,ROWS($P$8:P162)),"")</f>
        <v/>
      </c>
      <c r="R162" s="31" t="str">
        <f t="shared" si="2"/>
        <v>E12028370000</v>
      </c>
    </row>
    <row r="163" spans="1:18" s="31" customFormat="1" ht="19.7" customHeight="1" x14ac:dyDescent="0.25">
      <c r="A163" s="68" t="s">
        <v>44</v>
      </c>
      <c r="B163" s="69">
        <v>250</v>
      </c>
      <c r="C163" s="68">
        <v>30267000</v>
      </c>
      <c r="D163" s="70" t="s">
        <v>1055</v>
      </c>
      <c r="E163" s="70" t="s">
        <v>1115</v>
      </c>
      <c r="F163" s="70" t="s">
        <v>1116</v>
      </c>
      <c r="G163" s="69" t="s">
        <v>142</v>
      </c>
      <c r="H163" s="70" t="s">
        <v>1056</v>
      </c>
      <c r="I163" s="83">
        <v>-17156.32</v>
      </c>
      <c r="J163" s="83">
        <v>0</v>
      </c>
      <c r="K163" s="83">
        <v>0</v>
      </c>
      <c r="L163" s="83">
        <v>0</v>
      </c>
      <c r="M163" s="83">
        <v>0</v>
      </c>
      <c r="N163" s="83">
        <v>-17156.32</v>
      </c>
      <c r="O163" s="35">
        <f>ROWS($A$8:N163)</f>
        <v>156</v>
      </c>
      <c r="P163" s="35">
        <f>IF($A163='Signature Page'!$H$8,O163,"")</f>
        <v>156</v>
      </c>
      <c r="Q163" s="35" t="str">
        <f>IFERROR(SMALL($P$8:$P$1794,ROWS($P$8:P163)),"")</f>
        <v/>
      </c>
      <c r="R163" s="31" t="str">
        <f t="shared" si="2"/>
        <v>E12030267000</v>
      </c>
    </row>
    <row r="164" spans="1:18" s="31" customFormat="1" ht="19.7" customHeight="1" x14ac:dyDescent="0.25">
      <c r="A164" s="68" t="s">
        <v>44</v>
      </c>
      <c r="B164" s="69">
        <v>1</v>
      </c>
      <c r="C164" s="68">
        <v>30350000</v>
      </c>
      <c r="D164" s="70" t="s">
        <v>1054</v>
      </c>
      <c r="E164" s="70" t="s">
        <v>1115</v>
      </c>
      <c r="F164" s="70" t="s">
        <v>128</v>
      </c>
      <c r="G164" s="69" t="s">
        <v>144</v>
      </c>
      <c r="H164" s="70" t="s">
        <v>1056</v>
      </c>
      <c r="I164" s="83">
        <v>-2024469.17</v>
      </c>
      <c r="J164" s="83">
        <v>-479635.64</v>
      </c>
      <c r="K164" s="83">
        <v>525100.74</v>
      </c>
      <c r="L164" s="83">
        <v>-200000</v>
      </c>
      <c r="M164" s="83">
        <v>0</v>
      </c>
      <c r="N164" s="83">
        <v>-2179004.0699999998</v>
      </c>
      <c r="O164" s="35">
        <f>ROWS($A$8:N164)</f>
        <v>157</v>
      </c>
      <c r="P164" s="35">
        <f>IF($A164='Signature Page'!$H$8,O164,"")</f>
        <v>157</v>
      </c>
      <c r="Q164" s="35" t="str">
        <f>IFERROR(SMALL($P$8:$P$1794,ROWS($P$8:P164)),"")</f>
        <v/>
      </c>
      <c r="R164" s="31" t="str">
        <f t="shared" si="2"/>
        <v>E12030350000</v>
      </c>
    </row>
    <row r="165" spans="1:18" s="31" customFormat="1" ht="19.7" customHeight="1" x14ac:dyDescent="0.25">
      <c r="A165" s="68" t="s">
        <v>44</v>
      </c>
      <c r="B165" s="69">
        <v>1</v>
      </c>
      <c r="C165" s="68" t="s">
        <v>606</v>
      </c>
      <c r="D165" s="70" t="s">
        <v>1053</v>
      </c>
      <c r="E165" s="70" t="s">
        <v>1115</v>
      </c>
      <c r="F165" s="70" t="s">
        <v>128</v>
      </c>
      <c r="G165" s="69" t="s">
        <v>607</v>
      </c>
      <c r="H165" s="70" t="s">
        <v>1056</v>
      </c>
      <c r="I165" s="83">
        <v>-104934400</v>
      </c>
      <c r="J165" s="83">
        <v>0</v>
      </c>
      <c r="K165" s="83">
        <v>0</v>
      </c>
      <c r="L165" s="83">
        <v>0</v>
      </c>
      <c r="M165" s="83">
        <v>0</v>
      </c>
      <c r="N165" s="83">
        <v>-104934400</v>
      </c>
      <c r="O165" s="35">
        <f>ROWS($A$8:N165)</f>
        <v>158</v>
      </c>
      <c r="P165" s="35">
        <f>IF($A165='Signature Page'!$H$8,O165,"")</f>
        <v>158</v>
      </c>
      <c r="Q165" s="35" t="str">
        <f>IFERROR(SMALL($P$8:$P$1794,ROWS($P$8:P165)),"")</f>
        <v/>
      </c>
      <c r="R165" s="31" t="str">
        <f t="shared" si="2"/>
        <v>E12039E90000</v>
      </c>
    </row>
    <row r="166" spans="1:18" s="31" customFormat="1" ht="19.7" customHeight="1" x14ac:dyDescent="0.25">
      <c r="A166" s="68" t="s">
        <v>45</v>
      </c>
      <c r="B166" s="69">
        <v>1</v>
      </c>
      <c r="C166" s="68">
        <v>10010000</v>
      </c>
      <c r="D166" s="70" t="s">
        <v>1053</v>
      </c>
      <c r="E166" s="70" t="s">
        <v>1117</v>
      </c>
      <c r="F166" s="70" t="s">
        <v>128</v>
      </c>
      <c r="G166" s="69" t="s">
        <v>128</v>
      </c>
      <c r="H166" s="70" t="s">
        <v>1056</v>
      </c>
      <c r="I166" s="83">
        <v>-3998.21</v>
      </c>
      <c r="J166" s="83">
        <v>0</v>
      </c>
      <c r="K166" s="83">
        <v>2324175.4</v>
      </c>
      <c r="L166" s="83">
        <v>-19216</v>
      </c>
      <c r="M166" s="83">
        <v>0</v>
      </c>
      <c r="N166" s="83">
        <v>2300961.19</v>
      </c>
      <c r="O166" s="35">
        <f>ROWS($A$8:N166)</f>
        <v>159</v>
      </c>
      <c r="P166" s="35" t="str">
        <f>IF($A166='Signature Page'!$H$8,O166,"")</f>
        <v/>
      </c>
      <c r="Q166" s="35" t="str">
        <f>IFERROR(SMALL($P$8:$P$1794,ROWS($P$8:P166)),"")</f>
        <v/>
      </c>
      <c r="R166" s="31" t="str">
        <f t="shared" si="2"/>
        <v>E16010010000</v>
      </c>
    </row>
    <row r="167" spans="1:18" s="31" customFormat="1" ht="19.7" customHeight="1" x14ac:dyDescent="0.25">
      <c r="A167" s="68" t="s">
        <v>45</v>
      </c>
      <c r="B167" s="69">
        <v>1</v>
      </c>
      <c r="C167" s="68">
        <v>10010027</v>
      </c>
      <c r="D167" s="70" t="s">
        <v>1053</v>
      </c>
      <c r="E167" s="70" t="s">
        <v>1117</v>
      </c>
      <c r="F167" s="70" t="s">
        <v>128</v>
      </c>
      <c r="G167" s="69" t="s">
        <v>1118</v>
      </c>
      <c r="H167" s="70" t="s">
        <v>1056</v>
      </c>
      <c r="I167" s="83">
        <v>-50000000</v>
      </c>
      <c r="J167" s="83">
        <v>0</v>
      </c>
      <c r="K167" s="83">
        <v>0</v>
      </c>
      <c r="L167" s="83">
        <v>0</v>
      </c>
      <c r="M167" s="83">
        <v>0</v>
      </c>
      <c r="N167" s="83">
        <v>-50000000</v>
      </c>
      <c r="O167" s="35">
        <f>ROWS($A$8:N167)</f>
        <v>160</v>
      </c>
      <c r="P167" s="35" t="str">
        <f>IF($A167='Signature Page'!$H$8,O167,"")</f>
        <v/>
      </c>
      <c r="Q167" s="35" t="str">
        <f>IFERROR(SMALL($P$8:$P$1794,ROWS($P$8:P167)),"")</f>
        <v/>
      </c>
      <c r="R167" s="31" t="str">
        <f t="shared" si="2"/>
        <v>E16010010027</v>
      </c>
    </row>
    <row r="168" spans="1:18" s="31" customFormat="1" ht="19.7" customHeight="1" x14ac:dyDescent="0.25">
      <c r="A168" s="68" t="s">
        <v>45</v>
      </c>
      <c r="B168" s="69">
        <v>1</v>
      </c>
      <c r="C168" s="68">
        <v>10050023</v>
      </c>
      <c r="D168" s="70" t="s">
        <v>1053</v>
      </c>
      <c r="E168" s="70" t="s">
        <v>1117</v>
      </c>
      <c r="F168" s="70" t="s">
        <v>128</v>
      </c>
      <c r="G168" s="69" t="s">
        <v>1489</v>
      </c>
      <c r="H168" s="70" t="s">
        <v>1056</v>
      </c>
      <c r="I168" s="83">
        <v>0</v>
      </c>
      <c r="J168" s="83">
        <v>0</v>
      </c>
      <c r="K168" s="83">
        <v>0</v>
      </c>
      <c r="L168" s="83">
        <v>10019216</v>
      </c>
      <c r="M168" s="83">
        <v>0</v>
      </c>
      <c r="N168" s="83">
        <v>10019216</v>
      </c>
      <c r="O168" s="35">
        <f>ROWS($A$8:N168)</f>
        <v>161</v>
      </c>
      <c r="P168" s="35" t="str">
        <f>IF($A168='Signature Page'!$H$8,O168,"")</f>
        <v/>
      </c>
      <c r="Q168" s="35" t="str">
        <f>IFERROR(SMALL($P$8:$P$1794,ROWS($P$8:P168)),"")</f>
        <v/>
      </c>
      <c r="R168" s="31" t="str">
        <f t="shared" si="2"/>
        <v>E16010050023</v>
      </c>
    </row>
    <row r="169" spans="1:18" s="31" customFormat="1" ht="19.7" customHeight="1" x14ac:dyDescent="0.25">
      <c r="A169" s="68" t="s">
        <v>45</v>
      </c>
      <c r="B169" s="69">
        <v>1</v>
      </c>
      <c r="C169" s="68">
        <v>28370000</v>
      </c>
      <c r="D169" s="70" t="s">
        <v>1053</v>
      </c>
      <c r="E169" s="70" t="s">
        <v>1117</v>
      </c>
      <c r="F169" s="70" t="s">
        <v>128</v>
      </c>
      <c r="G169" s="69" t="s">
        <v>137</v>
      </c>
      <c r="H169" s="70" t="s">
        <v>1056</v>
      </c>
      <c r="I169" s="83">
        <v>0</v>
      </c>
      <c r="J169" s="83">
        <v>-212210987.93000001</v>
      </c>
      <c r="K169" s="83">
        <v>0</v>
      </c>
      <c r="L169" s="83">
        <v>-578898508</v>
      </c>
      <c r="M169" s="83">
        <v>0</v>
      </c>
      <c r="N169" s="83">
        <v>-791109495.92999995</v>
      </c>
      <c r="O169" s="35">
        <f>ROWS($A$8:N169)</f>
        <v>162</v>
      </c>
      <c r="P169" s="35" t="str">
        <f>IF($A169='Signature Page'!$H$8,O169,"")</f>
        <v/>
      </c>
      <c r="Q169" s="35" t="str">
        <f>IFERROR(SMALL($P$8:$P$1794,ROWS($P$8:P169)),"")</f>
        <v/>
      </c>
      <c r="R169" s="31" t="str">
        <f t="shared" si="2"/>
        <v>E16028370000</v>
      </c>
    </row>
    <row r="170" spans="1:18" s="31" customFormat="1" ht="19.7" customHeight="1" x14ac:dyDescent="0.25">
      <c r="A170" s="68" t="s">
        <v>45</v>
      </c>
      <c r="B170" s="69">
        <v>1</v>
      </c>
      <c r="C170" s="68">
        <v>30350000</v>
      </c>
      <c r="D170" s="70" t="s">
        <v>1054</v>
      </c>
      <c r="E170" s="70" t="s">
        <v>1117</v>
      </c>
      <c r="F170" s="70" t="s">
        <v>128</v>
      </c>
      <c r="G170" s="69" t="s">
        <v>144</v>
      </c>
      <c r="H170" s="70" t="s">
        <v>1056</v>
      </c>
      <c r="I170" s="83">
        <v>-1136393.27</v>
      </c>
      <c r="J170" s="83">
        <v>-5656918.4900000002</v>
      </c>
      <c r="K170" s="83">
        <v>9366965.4499999993</v>
      </c>
      <c r="L170" s="83">
        <v>-3067629</v>
      </c>
      <c r="M170" s="83">
        <v>0</v>
      </c>
      <c r="N170" s="83">
        <v>-493975.31000000198</v>
      </c>
      <c r="O170" s="35">
        <f>ROWS($A$8:N170)</f>
        <v>163</v>
      </c>
      <c r="P170" s="35" t="str">
        <f>IF($A170='Signature Page'!$H$8,O170,"")</f>
        <v/>
      </c>
      <c r="Q170" s="35" t="str">
        <f>IFERROR(SMALL($P$8:$P$1794,ROWS($P$8:P170)),"")</f>
        <v/>
      </c>
      <c r="R170" s="31" t="str">
        <f t="shared" si="2"/>
        <v>E16030350000</v>
      </c>
    </row>
    <row r="171" spans="1:18" s="31" customFormat="1" ht="19.7" customHeight="1" x14ac:dyDescent="0.25">
      <c r="A171" s="68" t="s">
        <v>45</v>
      </c>
      <c r="B171" s="69">
        <v>1</v>
      </c>
      <c r="C171" s="68">
        <v>30350996</v>
      </c>
      <c r="D171" s="70" t="s">
        <v>1053</v>
      </c>
      <c r="E171" s="70" t="s">
        <v>1117</v>
      </c>
      <c r="F171" s="70" t="s">
        <v>128</v>
      </c>
      <c r="G171" s="69" t="s">
        <v>199</v>
      </c>
      <c r="H171" s="70" t="s">
        <v>1056</v>
      </c>
      <c r="I171" s="83">
        <v>-5492577.3200000003</v>
      </c>
      <c r="J171" s="83">
        <v>0</v>
      </c>
      <c r="K171" s="83">
        <v>0</v>
      </c>
      <c r="L171" s="83">
        <v>0</v>
      </c>
      <c r="M171" s="83">
        <v>0</v>
      </c>
      <c r="N171" s="83">
        <v>-5492577.3200000003</v>
      </c>
      <c r="O171" s="35">
        <f>ROWS($A$8:N171)</f>
        <v>164</v>
      </c>
      <c r="P171" s="35" t="str">
        <f>IF($A171='Signature Page'!$H$8,O171,"")</f>
        <v/>
      </c>
      <c r="Q171" s="35" t="str">
        <f>IFERROR(SMALL($P$8:$P$1794,ROWS($P$8:P171)),"")</f>
        <v/>
      </c>
      <c r="R171" s="31" t="str">
        <f t="shared" si="2"/>
        <v>E16030350996</v>
      </c>
    </row>
    <row r="172" spans="1:18" s="31" customFormat="1" ht="19.7" customHeight="1" x14ac:dyDescent="0.25">
      <c r="A172" s="68" t="s">
        <v>45</v>
      </c>
      <c r="B172" s="69">
        <v>1</v>
      </c>
      <c r="C172" s="68">
        <v>30350997</v>
      </c>
      <c r="D172" s="70" t="s">
        <v>1053</v>
      </c>
      <c r="E172" s="70" t="s">
        <v>1117</v>
      </c>
      <c r="F172" s="70" t="s">
        <v>128</v>
      </c>
      <c r="G172" s="69" t="s">
        <v>200</v>
      </c>
      <c r="H172" s="70" t="s">
        <v>1056</v>
      </c>
      <c r="I172" s="83">
        <v>-6972132.6799999997</v>
      </c>
      <c r="J172" s="83">
        <v>-613</v>
      </c>
      <c r="K172" s="83">
        <v>-14562</v>
      </c>
      <c r="L172" s="83">
        <v>0</v>
      </c>
      <c r="M172" s="83">
        <v>0</v>
      </c>
      <c r="N172" s="83">
        <v>-6987307.6799999997</v>
      </c>
      <c r="O172" s="35">
        <f>ROWS($A$8:N172)</f>
        <v>165</v>
      </c>
      <c r="P172" s="35" t="str">
        <f>IF($A172='Signature Page'!$H$8,O172,"")</f>
        <v/>
      </c>
      <c r="Q172" s="35" t="str">
        <f>IFERROR(SMALL($P$8:$P$1794,ROWS($P$8:P172)),"")</f>
        <v/>
      </c>
      <c r="R172" s="31" t="str">
        <f t="shared" si="2"/>
        <v>E16030350997</v>
      </c>
    </row>
    <row r="173" spans="1:18" s="31" customFormat="1" ht="19.7" customHeight="1" x14ac:dyDescent="0.25">
      <c r="A173" s="68" t="s">
        <v>45</v>
      </c>
      <c r="B173" s="69">
        <v>1</v>
      </c>
      <c r="C173" s="68">
        <v>30350999</v>
      </c>
      <c r="D173" s="70" t="s">
        <v>1053</v>
      </c>
      <c r="E173" s="70" t="s">
        <v>1117</v>
      </c>
      <c r="F173" s="70" t="s">
        <v>128</v>
      </c>
      <c r="G173" s="69" t="s">
        <v>201</v>
      </c>
      <c r="H173" s="70" t="s">
        <v>1056</v>
      </c>
      <c r="I173" s="83">
        <v>-126377.87</v>
      </c>
      <c r="J173" s="83">
        <v>0</v>
      </c>
      <c r="K173" s="83">
        <v>0</v>
      </c>
      <c r="L173" s="83">
        <v>0</v>
      </c>
      <c r="M173" s="83">
        <v>0</v>
      </c>
      <c r="N173" s="83">
        <v>-126377.87</v>
      </c>
      <c r="O173" s="35">
        <f>ROWS($A$8:N173)</f>
        <v>166</v>
      </c>
      <c r="P173" s="35" t="str">
        <f>IF($A173='Signature Page'!$H$8,O173,"")</f>
        <v/>
      </c>
      <c r="Q173" s="35" t="str">
        <f>IFERROR(SMALL($P$8:$P$1794,ROWS($P$8:P173)),"")</f>
        <v/>
      </c>
      <c r="R173" s="31" t="str">
        <f t="shared" si="2"/>
        <v>E16030350999</v>
      </c>
    </row>
    <row r="174" spans="1:18" s="31" customFormat="1" ht="19.7" customHeight="1" x14ac:dyDescent="0.25">
      <c r="A174" s="68" t="s">
        <v>45</v>
      </c>
      <c r="B174" s="69">
        <v>14</v>
      </c>
      <c r="C174" s="68">
        <v>30640000</v>
      </c>
      <c r="D174" s="70" t="s">
        <v>1055</v>
      </c>
      <c r="E174" s="70" t="s">
        <v>1117</v>
      </c>
      <c r="F174" s="70" t="s">
        <v>1119</v>
      </c>
      <c r="G174" s="69" t="s">
        <v>224</v>
      </c>
      <c r="H174" s="70" t="s">
        <v>1056</v>
      </c>
      <c r="I174" s="83">
        <v>-45307862.920000002</v>
      </c>
      <c r="J174" s="83">
        <v>-112344190.34</v>
      </c>
      <c r="K174" s="83">
        <v>113350005.97</v>
      </c>
      <c r="L174" s="83">
        <v>0</v>
      </c>
      <c r="M174" s="83">
        <v>0</v>
      </c>
      <c r="N174" s="83">
        <v>-44302047.289999999</v>
      </c>
      <c r="O174" s="35">
        <f>ROWS($A$8:N174)</f>
        <v>167</v>
      </c>
      <c r="P174" s="35" t="str">
        <f>IF($A174='Signature Page'!$H$8,O174,"")</f>
        <v/>
      </c>
      <c r="Q174" s="35" t="str">
        <f>IFERROR(SMALL($P$8:$P$1794,ROWS($P$8:P174)),"")</f>
        <v/>
      </c>
      <c r="R174" s="31" t="str">
        <f t="shared" si="2"/>
        <v>E16030640000</v>
      </c>
    </row>
    <row r="175" spans="1:18" s="31" customFormat="1" ht="19.7" customHeight="1" x14ac:dyDescent="0.25">
      <c r="A175" s="68" t="s">
        <v>45</v>
      </c>
      <c r="B175" s="69">
        <v>1</v>
      </c>
      <c r="C175" s="68">
        <v>30680000</v>
      </c>
      <c r="D175" s="70" t="s">
        <v>1057</v>
      </c>
      <c r="E175" s="70" t="s">
        <v>1117</v>
      </c>
      <c r="F175" s="70" t="s">
        <v>128</v>
      </c>
      <c r="G175" s="69" t="s">
        <v>225</v>
      </c>
      <c r="H175" s="70" t="s">
        <v>1056</v>
      </c>
      <c r="I175" s="83">
        <v>-2509183.62</v>
      </c>
      <c r="J175" s="83">
        <v>0</v>
      </c>
      <c r="K175" s="83">
        <v>506185.33</v>
      </c>
      <c r="L175" s="83">
        <v>-1280500</v>
      </c>
      <c r="M175" s="83">
        <v>0</v>
      </c>
      <c r="N175" s="83">
        <v>-3283498.29</v>
      </c>
      <c r="O175" s="35">
        <f>ROWS($A$8:N175)</f>
        <v>168</v>
      </c>
      <c r="P175" s="35" t="str">
        <f>IF($A175='Signature Page'!$H$8,O175,"")</f>
        <v/>
      </c>
      <c r="Q175" s="35" t="str">
        <f>IFERROR(SMALL($P$8:$P$1794,ROWS($P$8:P175)),"")</f>
        <v/>
      </c>
      <c r="R175" s="31" t="str">
        <f t="shared" si="2"/>
        <v>E16030680000</v>
      </c>
    </row>
    <row r="176" spans="1:18" s="31" customFormat="1" ht="19.7" customHeight="1" x14ac:dyDescent="0.25">
      <c r="A176" s="68" t="s">
        <v>45</v>
      </c>
      <c r="B176" s="69">
        <v>1</v>
      </c>
      <c r="C176" s="68">
        <v>30770000</v>
      </c>
      <c r="D176" s="70" t="s">
        <v>1057</v>
      </c>
      <c r="E176" s="70" t="s">
        <v>1117</v>
      </c>
      <c r="F176" s="70" t="s">
        <v>128</v>
      </c>
      <c r="G176" s="69" t="s">
        <v>228</v>
      </c>
      <c r="H176" s="70" t="s">
        <v>1056</v>
      </c>
      <c r="I176" s="83">
        <v>-371342.73</v>
      </c>
      <c r="J176" s="83">
        <v>0</v>
      </c>
      <c r="K176" s="83">
        <v>0</v>
      </c>
      <c r="L176" s="83">
        <v>0</v>
      </c>
      <c r="M176" s="83">
        <v>0</v>
      </c>
      <c r="N176" s="83">
        <v>-371342.73</v>
      </c>
      <c r="O176" s="35">
        <f>ROWS($A$8:N176)</f>
        <v>169</v>
      </c>
      <c r="P176" s="35" t="str">
        <f>IF($A176='Signature Page'!$H$8,O176,"")</f>
        <v/>
      </c>
      <c r="Q176" s="35" t="str">
        <f>IFERROR(SMALL($P$8:$P$1794,ROWS($P$8:P176)),"")</f>
        <v/>
      </c>
      <c r="R176" s="31" t="str">
        <f t="shared" si="2"/>
        <v>E16030770000</v>
      </c>
    </row>
    <row r="177" spans="1:18" s="31" customFormat="1" ht="19.7" customHeight="1" x14ac:dyDescent="0.25">
      <c r="A177" s="68" t="s">
        <v>45</v>
      </c>
      <c r="B177" s="69">
        <v>1</v>
      </c>
      <c r="C177" s="68">
        <v>31177000</v>
      </c>
      <c r="D177" s="70" t="s">
        <v>1055</v>
      </c>
      <c r="E177" s="70" t="s">
        <v>1117</v>
      </c>
      <c r="F177" s="70" t="s">
        <v>128</v>
      </c>
      <c r="G177" s="69" t="s">
        <v>1313</v>
      </c>
      <c r="H177" s="70" t="s">
        <v>1056</v>
      </c>
      <c r="I177" s="83">
        <v>-90127.08</v>
      </c>
      <c r="J177" s="83">
        <v>0</v>
      </c>
      <c r="K177" s="83">
        <v>0</v>
      </c>
      <c r="L177" s="83">
        <v>0</v>
      </c>
      <c r="M177" s="83">
        <v>0</v>
      </c>
      <c r="N177" s="83">
        <v>-90127.08</v>
      </c>
      <c r="O177" s="35">
        <f>ROWS($A$8:N177)</f>
        <v>170</v>
      </c>
      <c r="P177" s="35" t="str">
        <f>IF($A177='Signature Page'!$H$8,O177,"")</f>
        <v/>
      </c>
      <c r="Q177" s="35" t="str">
        <f>IFERROR(SMALL($P$8:$P$1794,ROWS($P$8:P177)),"")</f>
        <v/>
      </c>
      <c r="R177" s="31" t="str">
        <f t="shared" si="2"/>
        <v>E16031177000</v>
      </c>
    </row>
    <row r="178" spans="1:18" s="31" customFormat="1" ht="19.7" customHeight="1" x14ac:dyDescent="0.25">
      <c r="A178" s="68" t="s">
        <v>45</v>
      </c>
      <c r="B178" s="69">
        <v>5</v>
      </c>
      <c r="C178" s="68">
        <v>31210000</v>
      </c>
      <c r="D178" s="70" t="s">
        <v>1057</v>
      </c>
      <c r="E178" s="70" t="s">
        <v>1117</v>
      </c>
      <c r="F178" s="70" t="s">
        <v>1101</v>
      </c>
      <c r="G178" s="69" t="s">
        <v>234</v>
      </c>
      <c r="H178" s="70" t="s">
        <v>1056</v>
      </c>
      <c r="I178" s="83">
        <v>-5200</v>
      </c>
      <c r="J178" s="83">
        <v>0</v>
      </c>
      <c r="K178" s="83">
        <v>0</v>
      </c>
      <c r="L178" s="83">
        <v>0</v>
      </c>
      <c r="M178" s="83">
        <v>0</v>
      </c>
      <c r="N178" s="83">
        <v>-5200</v>
      </c>
      <c r="O178" s="35">
        <f>ROWS($A$8:N178)</f>
        <v>171</v>
      </c>
      <c r="P178" s="35" t="str">
        <f>IF($A178='Signature Page'!$H$8,O178,"")</f>
        <v/>
      </c>
      <c r="Q178" s="35" t="str">
        <f>IFERROR(SMALL($P$8:$P$1794,ROWS($P$8:P178)),"")</f>
        <v/>
      </c>
      <c r="R178" s="31" t="str">
        <f t="shared" si="2"/>
        <v>E16031210000</v>
      </c>
    </row>
    <row r="179" spans="1:18" s="31" customFormat="1" ht="19.7" customHeight="1" x14ac:dyDescent="0.25">
      <c r="A179" s="68" t="s">
        <v>45</v>
      </c>
      <c r="B179" s="69">
        <v>59</v>
      </c>
      <c r="C179" s="68" t="s">
        <v>268</v>
      </c>
      <c r="D179" s="70" t="s">
        <v>1057</v>
      </c>
      <c r="E179" s="70" t="s">
        <v>1117</v>
      </c>
      <c r="F179" s="70" t="s">
        <v>1110</v>
      </c>
      <c r="G179" s="69" t="s">
        <v>269</v>
      </c>
      <c r="H179" s="70" t="s">
        <v>1056</v>
      </c>
      <c r="I179" s="83">
        <v>-3205737.13</v>
      </c>
      <c r="J179" s="83">
        <v>-5297046.96</v>
      </c>
      <c r="K179" s="83">
        <v>8492784.0899999999</v>
      </c>
      <c r="L179" s="83">
        <v>0</v>
      </c>
      <c r="M179" s="83">
        <v>0</v>
      </c>
      <c r="N179" s="83">
        <v>-10000</v>
      </c>
      <c r="O179" s="35">
        <f>ROWS($A$8:N179)</f>
        <v>172</v>
      </c>
      <c r="P179" s="35" t="str">
        <f>IF($A179='Signature Page'!$H$8,O179,"")</f>
        <v/>
      </c>
      <c r="Q179" s="35" t="str">
        <f>IFERROR(SMALL($P$8:$P$1794,ROWS($P$8:P179)),"")</f>
        <v/>
      </c>
      <c r="R179" s="31" t="str">
        <f t="shared" si="2"/>
        <v>E16031A90000</v>
      </c>
    </row>
    <row r="180" spans="1:18" s="31" customFormat="1" ht="19.7" customHeight="1" x14ac:dyDescent="0.25">
      <c r="A180" s="68" t="s">
        <v>45</v>
      </c>
      <c r="B180" s="69">
        <v>1</v>
      </c>
      <c r="C180" s="68" t="s">
        <v>1232</v>
      </c>
      <c r="D180" s="70" t="s">
        <v>1057</v>
      </c>
      <c r="E180" s="70" t="s">
        <v>1117</v>
      </c>
      <c r="F180" s="70" t="s">
        <v>128</v>
      </c>
      <c r="G180" s="69" t="s">
        <v>1233</v>
      </c>
      <c r="H180" s="70" t="s">
        <v>1056</v>
      </c>
      <c r="I180" s="83">
        <v>-72644688</v>
      </c>
      <c r="J180" s="83">
        <v>0</v>
      </c>
      <c r="K180" s="83">
        <v>0</v>
      </c>
      <c r="L180" s="83">
        <v>8304659</v>
      </c>
      <c r="M180" s="83">
        <v>0</v>
      </c>
      <c r="N180" s="83">
        <v>-64340029</v>
      </c>
      <c r="O180" s="35">
        <f>ROWS($A$8:N180)</f>
        <v>173</v>
      </c>
      <c r="P180" s="35" t="str">
        <f>IF($A180='Signature Page'!$H$8,O180,"")</f>
        <v/>
      </c>
      <c r="Q180" s="35" t="str">
        <f>IFERROR(SMALL($P$8:$P$1794,ROWS($P$8:P180)),"")</f>
        <v/>
      </c>
      <c r="R180" s="31" t="str">
        <f t="shared" si="2"/>
        <v>E16031C30000</v>
      </c>
    </row>
    <row r="181" spans="1:18" s="31" customFormat="1" ht="19.7" customHeight="1" x14ac:dyDescent="0.25">
      <c r="A181" s="68" t="s">
        <v>45</v>
      </c>
      <c r="B181" s="69">
        <v>5</v>
      </c>
      <c r="C181" s="68" t="s">
        <v>270</v>
      </c>
      <c r="D181" s="70" t="s">
        <v>1057</v>
      </c>
      <c r="E181" s="70" t="s">
        <v>1117</v>
      </c>
      <c r="F181" s="70" t="s">
        <v>1101</v>
      </c>
      <c r="G181" s="69" t="s">
        <v>271</v>
      </c>
      <c r="H181" s="70" t="s">
        <v>1056</v>
      </c>
      <c r="I181" s="83">
        <v>-213566</v>
      </c>
      <c r="J181" s="83">
        <v>-9912</v>
      </c>
      <c r="K181" s="83">
        <v>0</v>
      </c>
      <c r="L181" s="83">
        <v>0</v>
      </c>
      <c r="M181" s="83">
        <v>0</v>
      </c>
      <c r="N181" s="83">
        <v>-223478</v>
      </c>
      <c r="O181" s="35">
        <f>ROWS($A$8:N181)</f>
        <v>174</v>
      </c>
      <c r="P181" s="35" t="str">
        <f>IF($A181='Signature Page'!$H$8,O181,"")</f>
        <v/>
      </c>
      <c r="Q181" s="35" t="str">
        <f>IFERROR(SMALL($P$8:$P$1794,ROWS($P$8:P181)),"")</f>
        <v/>
      </c>
      <c r="R181" s="31" t="str">
        <f t="shared" si="2"/>
        <v>E16031C40000</v>
      </c>
    </row>
    <row r="182" spans="1:18" s="31" customFormat="1" ht="19.7" customHeight="1" x14ac:dyDescent="0.25">
      <c r="A182" s="68" t="s">
        <v>45</v>
      </c>
      <c r="B182" s="69">
        <v>1</v>
      </c>
      <c r="C182" s="68" t="s">
        <v>274</v>
      </c>
      <c r="D182" s="70" t="s">
        <v>1057</v>
      </c>
      <c r="E182" s="70" t="s">
        <v>1117</v>
      </c>
      <c r="F182" s="70" t="s">
        <v>128</v>
      </c>
      <c r="G182" s="69" t="s">
        <v>275</v>
      </c>
      <c r="H182" s="70" t="s">
        <v>1056</v>
      </c>
      <c r="I182" s="83">
        <v>-126748300.38</v>
      </c>
      <c r="J182" s="83">
        <v>0</v>
      </c>
      <c r="K182" s="83">
        <v>-534096661.54000002</v>
      </c>
      <c r="L182" s="83">
        <v>578898508</v>
      </c>
      <c r="M182" s="83">
        <v>0</v>
      </c>
      <c r="N182" s="83">
        <v>-81946453.920000106</v>
      </c>
      <c r="O182" s="35">
        <f>ROWS($A$8:N182)</f>
        <v>175</v>
      </c>
      <c r="P182" s="35" t="str">
        <f>IF($A182='Signature Page'!$H$8,O182,"")</f>
        <v/>
      </c>
      <c r="Q182" s="35" t="str">
        <f>IFERROR(SMALL($P$8:$P$1794,ROWS($P$8:P182)),"")</f>
        <v/>
      </c>
      <c r="R182" s="31" t="str">
        <f t="shared" si="2"/>
        <v>E16031L30000</v>
      </c>
    </row>
    <row r="183" spans="1:18" s="31" customFormat="1" ht="19.7" customHeight="1" x14ac:dyDescent="0.25">
      <c r="A183" s="68" t="s">
        <v>45</v>
      </c>
      <c r="B183" s="69">
        <v>5</v>
      </c>
      <c r="C183" s="68">
        <v>32770000</v>
      </c>
      <c r="D183" s="70" t="s">
        <v>1488</v>
      </c>
      <c r="E183" s="70" t="s">
        <v>1117</v>
      </c>
      <c r="F183" s="70" t="s">
        <v>1101</v>
      </c>
      <c r="G183" s="69" t="s">
        <v>1544</v>
      </c>
      <c r="H183" s="70" t="s">
        <v>1056</v>
      </c>
      <c r="I183" s="83">
        <v>0</v>
      </c>
      <c r="J183" s="83">
        <v>-1520</v>
      </c>
      <c r="K183" s="83">
        <v>0</v>
      </c>
      <c r="L183" s="83">
        <v>0</v>
      </c>
      <c r="M183" s="83">
        <v>0</v>
      </c>
      <c r="N183" s="83">
        <v>-1520</v>
      </c>
      <c r="O183" s="35">
        <f>ROWS($A$8:N183)</f>
        <v>176</v>
      </c>
      <c r="P183" s="35" t="str">
        <f>IF($A183='Signature Page'!$H$8,O183,"")</f>
        <v/>
      </c>
      <c r="Q183" s="35" t="str">
        <f>IFERROR(SMALL($P$8:$P$1794,ROWS($P$8:P183)),"")</f>
        <v/>
      </c>
      <c r="R183" s="31" t="str">
        <f t="shared" si="2"/>
        <v>E16032770000</v>
      </c>
    </row>
    <row r="184" spans="1:18" s="31" customFormat="1" ht="19.7" customHeight="1" x14ac:dyDescent="0.25">
      <c r="A184" s="68" t="s">
        <v>45</v>
      </c>
      <c r="B184" s="69">
        <v>5</v>
      </c>
      <c r="C184" s="68" t="s">
        <v>305</v>
      </c>
      <c r="D184" s="70" t="s">
        <v>1057</v>
      </c>
      <c r="E184" s="70" t="s">
        <v>1117</v>
      </c>
      <c r="F184" s="70" t="s">
        <v>1101</v>
      </c>
      <c r="G184" s="69" t="s">
        <v>306</v>
      </c>
      <c r="H184" s="70" t="s">
        <v>1056</v>
      </c>
      <c r="I184" s="83">
        <v>-21458.44</v>
      </c>
      <c r="J184" s="83">
        <v>-1500</v>
      </c>
      <c r="K184" s="83">
        <v>0</v>
      </c>
      <c r="L184" s="83">
        <v>0</v>
      </c>
      <c r="M184" s="83">
        <v>0</v>
      </c>
      <c r="N184" s="83">
        <v>-22958.44</v>
      </c>
      <c r="O184" s="35">
        <f>ROWS($A$8:N184)</f>
        <v>177</v>
      </c>
      <c r="P184" s="35" t="str">
        <f>IF($A184='Signature Page'!$H$8,O184,"")</f>
        <v/>
      </c>
      <c r="Q184" s="35" t="str">
        <f>IFERROR(SMALL($P$8:$P$1794,ROWS($P$8:P184)),"")</f>
        <v/>
      </c>
      <c r="R184" s="31" t="str">
        <f t="shared" si="2"/>
        <v>E16032B50000</v>
      </c>
    </row>
    <row r="185" spans="1:18" s="31" customFormat="1" ht="19.7" customHeight="1" x14ac:dyDescent="0.25">
      <c r="A185" s="68" t="s">
        <v>45</v>
      </c>
      <c r="B185" s="69">
        <v>14</v>
      </c>
      <c r="C185" s="68">
        <v>33260000</v>
      </c>
      <c r="D185" s="70" t="s">
        <v>1055</v>
      </c>
      <c r="E185" s="70" t="s">
        <v>1117</v>
      </c>
      <c r="F185" s="70" t="s">
        <v>1119</v>
      </c>
      <c r="G185" s="69" t="s">
        <v>316</v>
      </c>
      <c r="H185" s="70" t="s">
        <v>1056</v>
      </c>
      <c r="I185" s="83">
        <v>-208</v>
      </c>
      <c r="J185" s="83">
        <v>0</v>
      </c>
      <c r="K185" s="83">
        <v>0</v>
      </c>
      <c r="L185" s="83">
        <v>0</v>
      </c>
      <c r="M185" s="83">
        <v>0</v>
      </c>
      <c r="N185" s="83">
        <v>-208</v>
      </c>
      <c r="O185" s="35">
        <f>ROWS($A$8:N185)</f>
        <v>178</v>
      </c>
      <c r="P185" s="35" t="str">
        <f>IF($A185='Signature Page'!$H$8,O185,"")</f>
        <v/>
      </c>
      <c r="Q185" s="35" t="str">
        <f>IFERROR(SMALL($P$8:$P$1794,ROWS($P$8:P185)),"")</f>
        <v/>
      </c>
      <c r="R185" s="31" t="str">
        <f t="shared" si="2"/>
        <v>E16033260000</v>
      </c>
    </row>
    <row r="186" spans="1:18" s="31" customFormat="1" ht="19.7" customHeight="1" x14ac:dyDescent="0.25">
      <c r="A186" s="68" t="s">
        <v>45</v>
      </c>
      <c r="B186" s="69">
        <v>5</v>
      </c>
      <c r="C186" s="68">
        <v>33510000</v>
      </c>
      <c r="D186" s="70" t="s">
        <v>1057</v>
      </c>
      <c r="E186" s="70" t="s">
        <v>1117</v>
      </c>
      <c r="F186" s="70" t="s">
        <v>1101</v>
      </c>
      <c r="G186" s="69" t="s">
        <v>321</v>
      </c>
      <c r="H186" s="70" t="s">
        <v>1056</v>
      </c>
      <c r="I186" s="83">
        <v>-884478.27</v>
      </c>
      <c r="J186" s="83">
        <v>-125385</v>
      </c>
      <c r="K186" s="83">
        <v>0</v>
      </c>
      <c r="L186" s="83">
        <v>0</v>
      </c>
      <c r="M186" s="83">
        <v>0</v>
      </c>
      <c r="N186" s="83">
        <v>-1009863.27</v>
      </c>
      <c r="O186" s="35">
        <f>ROWS($A$8:N186)</f>
        <v>179</v>
      </c>
      <c r="P186" s="35" t="str">
        <f>IF($A186='Signature Page'!$H$8,O186,"")</f>
        <v/>
      </c>
      <c r="Q186" s="35" t="str">
        <f>IFERROR(SMALL($P$8:$P$1794,ROWS($P$8:P186)),"")</f>
        <v/>
      </c>
      <c r="R186" s="31" t="str">
        <f t="shared" si="2"/>
        <v>E16033510000</v>
      </c>
    </row>
    <row r="187" spans="1:18" s="31" customFormat="1" ht="19.7" customHeight="1" x14ac:dyDescent="0.25">
      <c r="A187" s="68" t="s">
        <v>45</v>
      </c>
      <c r="B187" s="69">
        <v>1</v>
      </c>
      <c r="C187" s="68">
        <v>33607000</v>
      </c>
      <c r="D187" s="70" t="s">
        <v>1054</v>
      </c>
      <c r="E187" s="70" t="s">
        <v>1117</v>
      </c>
      <c r="F187" s="70" t="s">
        <v>128</v>
      </c>
      <c r="G187" s="69" t="s">
        <v>1314</v>
      </c>
      <c r="H187" s="70" t="s">
        <v>1056</v>
      </c>
      <c r="I187" s="83">
        <v>-371766.72</v>
      </c>
      <c r="J187" s="83">
        <v>0</v>
      </c>
      <c r="K187" s="83">
        <v>0</v>
      </c>
      <c r="L187" s="83">
        <v>0</v>
      </c>
      <c r="M187" s="83">
        <v>0</v>
      </c>
      <c r="N187" s="83">
        <v>-371766.72</v>
      </c>
      <c r="O187" s="35">
        <f>ROWS($A$8:N187)</f>
        <v>180</v>
      </c>
      <c r="P187" s="35" t="str">
        <f>IF($A187='Signature Page'!$H$8,O187,"")</f>
        <v/>
      </c>
      <c r="Q187" s="35" t="str">
        <f>IFERROR(SMALL($P$8:$P$1794,ROWS($P$8:P187)),"")</f>
        <v/>
      </c>
      <c r="R187" s="31" t="str">
        <f t="shared" si="2"/>
        <v>E16033607000</v>
      </c>
    </row>
    <row r="188" spans="1:18" s="31" customFormat="1" ht="19.7" customHeight="1" x14ac:dyDescent="0.25">
      <c r="A188" s="68" t="s">
        <v>45</v>
      </c>
      <c r="B188" s="69">
        <v>5</v>
      </c>
      <c r="C188" s="68">
        <v>33890000</v>
      </c>
      <c r="D188" s="70" t="s">
        <v>1057</v>
      </c>
      <c r="E188" s="70" t="s">
        <v>1117</v>
      </c>
      <c r="F188" s="70" t="s">
        <v>1101</v>
      </c>
      <c r="G188" s="69" t="s">
        <v>332</v>
      </c>
      <c r="H188" s="70" t="s">
        <v>1056</v>
      </c>
      <c r="I188" s="83">
        <v>-58924.3</v>
      </c>
      <c r="J188" s="83">
        <v>-8675.35</v>
      </c>
      <c r="K188" s="83">
        <v>0</v>
      </c>
      <c r="L188" s="83">
        <v>0</v>
      </c>
      <c r="M188" s="83">
        <v>0</v>
      </c>
      <c r="N188" s="83">
        <v>-67599.649999999994</v>
      </c>
      <c r="O188" s="35">
        <f>ROWS($A$8:N188)</f>
        <v>181</v>
      </c>
      <c r="P188" s="35" t="str">
        <f>IF($A188='Signature Page'!$H$8,O188,"")</f>
        <v/>
      </c>
      <c r="Q188" s="35" t="str">
        <f>IFERROR(SMALL($P$8:$P$1794,ROWS($P$8:P188)),"")</f>
        <v/>
      </c>
      <c r="R188" s="31" t="str">
        <f t="shared" si="2"/>
        <v>E16033890000</v>
      </c>
    </row>
    <row r="189" spans="1:18" s="31" customFormat="1" ht="19.7" customHeight="1" x14ac:dyDescent="0.25">
      <c r="A189" s="68" t="s">
        <v>45</v>
      </c>
      <c r="B189" s="69">
        <v>1</v>
      </c>
      <c r="C189" s="68">
        <v>34620000</v>
      </c>
      <c r="D189" s="70" t="s">
        <v>1055</v>
      </c>
      <c r="E189" s="70" t="s">
        <v>1117</v>
      </c>
      <c r="F189" s="70" t="s">
        <v>128</v>
      </c>
      <c r="G189" s="69" t="s">
        <v>357</v>
      </c>
      <c r="H189" s="70" t="s">
        <v>1056</v>
      </c>
      <c r="I189" s="83">
        <v>-0.8</v>
      </c>
      <c r="J189" s="83">
        <v>-61473073.32</v>
      </c>
      <c r="K189" s="83">
        <v>61473043.32</v>
      </c>
      <c r="L189" s="83">
        <v>0</v>
      </c>
      <c r="M189" s="83">
        <v>0</v>
      </c>
      <c r="N189" s="83">
        <v>-30.7999999970198</v>
      </c>
      <c r="O189" s="35">
        <f>ROWS($A$8:N189)</f>
        <v>182</v>
      </c>
      <c r="P189" s="35" t="str">
        <f>IF($A189='Signature Page'!$H$8,O189,"")</f>
        <v/>
      </c>
      <c r="Q189" s="35" t="str">
        <f>IFERROR(SMALL($P$8:$P$1794,ROWS($P$8:P189)),"")</f>
        <v/>
      </c>
      <c r="R189" s="31" t="str">
        <f t="shared" si="2"/>
        <v>E16034620000</v>
      </c>
    </row>
    <row r="190" spans="1:18" s="31" customFormat="1" ht="19.7" customHeight="1" x14ac:dyDescent="0.25">
      <c r="A190" s="68" t="s">
        <v>45</v>
      </c>
      <c r="B190" s="69">
        <v>5</v>
      </c>
      <c r="C190" s="68">
        <v>35600000</v>
      </c>
      <c r="D190" s="70" t="s">
        <v>1057</v>
      </c>
      <c r="E190" s="70" t="s">
        <v>1117</v>
      </c>
      <c r="F190" s="70" t="s">
        <v>1101</v>
      </c>
      <c r="G190" s="69" t="s">
        <v>413</v>
      </c>
      <c r="H190" s="70" t="s">
        <v>1056</v>
      </c>
      <c r="I190" s="83">
        <v>-57476.85</v>
      </c>
      <c r="J190" s="83">
        <v>-18770</v>
      </c>
      <c r="K190" s="83">
        <v>0</v>
      </c>
      <c r="L190" s="83">
        <v>0</v>
      </c>
      <c r="M190" s="83">
        <v>0</v>
      </c>
      <c r="N190" s="83">
        <v>-76246.850000000006</v>
      </c>
      <c r="O190" s="35">
        <f>ROWS($A$8:N190)</f>
        <v>183</v>
      </c>
      <c r="P190" s="35" t="str">
        <f>IF($A190='Signature Page'!$H$8,O190,"")</f>
        <v/>
      </c>
      <c r="Q190" s="35" t="str">
        <f>IFERROR(SMALL($P$8:$P$1794,ROWS($P$8:P190)),"")</f>
        <v/>
      </c>
      <c r="R190" s="31" t="str">
        <f t="shared" si="2"/>
        <v>E16035600000</v>
      </c>
    </row>
    <row r="191" spans="1:18" s="31" customFormat="1" ht="19.7" customHeight="1" x14ac:dyDescent="0.25">
      <c r="A191" s="68" t="s">
        <v>45</v>
      </c>
      <c r="B191" s="69">
        <v>5</v>
      </c>
      <c r="C191" s="68">
        <v>36017000</v>
      </c>
      <c r="D191" s="70" t="s">
        <v>1055</v>
      </c>
      <c r="E191" s="70" t="s">
        <v>1117</v>
      </c>
      <c r="F191" s="70" t="s">
        <v>1101</v>
      </c>
      <c r="G191" s="69" t="s">
        <v>1315</v>
      </c>
      <c r="H191" s="70" t="s">
        <v>1056</v>
      </c>
      <c r="I191" s="83">
        <v>0</v>
      </c>
      <c r="J191" s="83">
        <v>-173968.52</v>
      </c>
      <c r="K191" s="83">
        <v>173968.52</v>
      </c>
      <c r="L191" s="83">
        <v>0</v>
      </c>
      <c r="M191" s="83">
        <v>0</v>
      </c>
      <c r="N191" s="83">
        <v>0</v>
      </c>
      <c r="O191" s="35">
        <f>ROWS($A$8:N191)</f>
        <v>184</v>
      </c>
      <c r="P191" s="35" t="str">
        <f>IF($A191='Signature Page'!$H$8,O191,"")</f>
        <v/>
      </c>
      <c r="Q191" s="35" t="str">
        <f>IFERROR(SMALL($P$8:$P$1794,ROWS($P$8:P191)),"")</f>
        <v/>
      </c>
      <c r="R191" s="31" t="str">
        <f t="shared" si="2"/>
        <v>E16036017000</v>
      </c>
    </row>
    <row r="192" spans="1:18" s="31" customFormat="1" ht="19.7" customHeight="1" x14ac:dyDescent="0.25">
      <c r="A192" s="68" t="s">
        <v>45</v>
      </c>
      <c r="B192" s="69">
        <v>5</v>
      </c>
      <c r="C192" s="68">
        <v>36027000</v>
      </c>
      <c r="D192" s="70" t="s">
        <v>1055</v>
      </c>
      <c r="E192" s="70" t="s">
        <v>1117</v>
      </c>
      <c r="F192" s="70" t="s">
        <v>1101</v>
      </c>
      <c r="G192" s="69" t="s">
        <v>428</v>
      </c>
      <c r="H192" s="70" t="s">
        <v>1056</v>
      </c>
      <c r="I192" s="83">
        <v>-0.35</v>
      </c>
      <c r="J192" s="83">
        <v>-1383695.67</v>
      </c>
      <c r="K192" s="83">
        <v>1383695.67</v>
      </c>
      <c r="L192" s="83">
        <v>0</v>
      </c>
      <c r="M192" s="83">
        <v>0</v>
      </c>
      <c r="N192" s="83">
        <v>-0.35000000009313198</v>
      </c>
      <c r="O192" s="35">
        <f>ROWS($A$8:N192)</f>
        <v>185</v>
      </c>
      <c r="P192" s="35" t="str">
        <f>IF($A192='Signature Page'!$H$8,O192,"")</f>
        <v/>
      </c>
      <c r="Q192" s="35" t="str">
        <f>IFERROR(SMALL($P$8:$P$1794,ROWS($P$8:P192)),"")</f>
        <v/>
      </c>
      <c r="R192" s="31" t="str">
        <f t="shared" si="2"/>
        <v>E16036027000</v>
      </c>
    </row>
    <row r="193" spans="1:18" s="31" customFormat="1" ht="19.7" customHeight="1" x14ac:dyDescent="0.25">
      <c r="A193" s="68" t="s">
        <v>45</v>
      </c>
      <c r="B193" s="69">
        <v>998</v>
      </c>
      <c r="C193" s="68">
        <v>36038000</v>
      </c>
      <c r="D193" s="70" t="s">
        <v>1054</v>
      </c>
      <c r="E193" s="70" t="s">
        <v>1117</v>
      </c>
      <c r="F193" s="70" t="s">
        <v>1105</v>
      </c>
      <c r="G193" s="69" t="s">
        <v>1306</v>
      </c>
      <c r="H193" s="70" t="s">
        <v>1056</v>
      </c>
      <c r="I193" s="83">
        <v>-247772183.38999999</v>
      </c>
      <c r="J193" s="83">
        <v>0</v>
      </c>
      <c r="K193" s="83">
        <v>0</v>
      </c>
      <c r="L193" s="83">
        <v>-134271741.41999999</v>
      </c>
      <c r="M193" s="83">
        <v>0</v>
      </c>
      <c r="N193" s="83">
        <v>-382043924.81</v>
      </c>
      <c r="O193" s="35">
        <f>ROWS($A$8:N193)</f>
        <v>186</v>
      </c>
      <c r="P193" s="35" t="str">
        <f>IF($A193='Signature Page'!$H$8,O193,"")</f>
        <v/>
      </c>
      <c r="Q193" s="35" t="str">
        <f>IFERROR(SMALL($P$8:$P$1794,ROWS($P$8:P193)),"")</f>
        <v/>
      </c>
      <c r="R193" s="31" t="str">
        <f t="shared" si="2"/>
        <v>E16036038000</v>
      </c>
    </row>
    <row r="194" spans="1:18" s="31" customFormat="1" ht="19.7" customHeight="1" x14ac:dyDescent="0.25">
      <c r="A194" s="68" t="s">
        <v>45</v>
      </c>
      <c r="B194" s="69">
        <v>1</v>
      </c>
      <c r="C194" s="68">
        <v>36167000</v>
      </c>
      <c r="D194" s="70" t="s">
        <v>1055</v>
      </c>
      <c r="E194" s="70" t="s">
        <v>1117</v>
      </c>
      <c r="F194" s="70" t="s">
        <v>128</v>
      </c>
      <c r="G194" s="69" t="s">
        <v>1316</v>
      </c>
      <c r="H194" s="70" t="s">
        <v>1056</v>
      </c>
      <c r="I194" s="83">
        <v>-10128.65</v>
      </c>
      <c r="J194" s="83">
        <v>0</v>
      </c>
      <c r="K194" s="83">
        <v>0</v>
      </c>
      <c r="L194" s="83">
        <v>0</v>
      </c>
      <c r="M194" s="83">
        <v>0</v>
      </c>
      <c r="N194" s="83">
        <v>-10128.65</v>
      </c>
      <c r="O194" s="35">
        <f>ROWS($A$8:N194)</f>
        <v>187</v>
      </c>
      <c r="P194" s="35" t="str">
        <f>IF($A194='Signature Page'!$H$8,O194,"")</f>
        <v/>
      </c>
      <c r="Q194" s="35" t="str">
        <f>IFERROR(SMALL($P$8:$P$1794,ROWS($P$8:P194)),"")</f>
        <v/>
      </c>
      <c r="R194" s="31" t="str">
        <f t="shared" si="2"/>
        <v>E16036167000</v>
      </c>
    </row>
    <row r="195" spans="1:18" s="31" customFormat="1" ht="19.7" customHeight="1" x14ac:dyDescent="0.25">
      <c r="A195" s="68" t="s">
        <v>45</v>
      </c>
      <c r="B195" s="69">
        <v>1</v>
      </c>
      <c r="C195" s="68">
        <v>36170000</v>
      </c>
      <c r="D195" s="70" t="s">
        <v>1057</v>
      </c>
      <c r="E195" s="70" t="s">
        <v>1117</v>
      </c>
      <c r="F195" s="70" t="s">
        <v>128</v>
      </c>
      <c r="G195" s="69" t="s">
        <v>431</v>
      </c>
      <c r="H195" s="70" t="s">
        <v>1056</v>
      </c>
      <c r="I195" s="83">
        <v>-730580.25</v>
      </c>
      <c r="J195" s="83">
        <v>-500</v>
      </c>
      <c r="K195" s="83">
        <v>0</v>
      </c>
      <c r="L195" s="83">
        <v>0</v>
      </c>
      <c r="M195" s="83">
        <v>0</v>
      </c>
      <c r="N195" s="83">
        <v>-731080.25</v>
      </c>
      <c r="O195" s="35">
        <f>ROWS($A$8:N195)</f>
        <v>188</v>
      </c>
      <c r="P195" s="35" t="str">
        <f>IF($A195='Signature Page'!$H$8,O195,"")</f>
        <v/>
      </c>
      <c r="Q195" s="35" t="str">
        <f>IFERROR(SMALL($P$8:$P$1794,ROWS($P$8:P195)),"")</f>
        <v/>
      </c>
      <c r="R195" s="31" t="str">
        <f t="shared" si="2"/>
        <v>E16036170000</v>
      </c>
    </row>
    <row r="196" spans="1:18" s="31" customFormat="1" ht="19.7" customHeight="1" x14ac:dyDescent="0.25">
      <c r="A196" s="68" t="s">
        <v>45</v>
      </c>
      <c r="B196" s="69">
        <v>1</v>
      </c>
      <c r="C196" s="68">
        <v>36187000</v>
      </c>
      <c r="D196" s="70" t="s">
        <v>1055</v>
      </c>
      <c r="E196" s="70" t="s">
        <v>1117</v>
      </c>
      <c r="F196" s="70" t="s">
        <v>128</v>
      </c>
      <c r="G196" s="69" t="s">
        <v>432</v>
      </c>
      <c r="H196" s="70" t="s">
        <v>1056</v>
      </c>
      <c r="I196" s="83">
        <v>-6000</v>
      </c>
      <c r="J196" s="83">
        <v>0</v>
      </c>
      <c r="K196" s="83">
        <v>0</v>
      </c>
      <c r="L196" s="83">
        <v>0</v>
      </c>
      <c r="M196" s="83">
        <v>0</v>
      </c>
      <c r="N196" s="83">
        <v>-6000</v>
      </c>
      <c r="O196" s="35">
        <f>ROWS($A$8:N196)</f>
        <v>189</v>
      </c>
      <c r="P196" s="35" t="str">
        <f>IF($A196='Signature Page'!$H$8,O196,"")</f>
        <v/>
      </c>
      <c r="Q196" s="35" t="str">
        <f>IFERROR(SMALL($P$8:$P$1794,ROWS($P$8:P196)),"")</f>
        <v/>
      </c>
      <c r="R196" s="31" t="str">
        <f t="shared" si="2"/>
        <v>E16036187000</v>
      </c>
    </row>
    <row r="197" spans="1:18" s="31" customFormat="1" ht="19.7" customHeight="1" x14ac:dyDescent="0.25">
      <c r="A197" s="68" t="s">
        <v>45</v>
      </c>
      <c r="B197" s="69">
        <v>5</v>
      </c>
      <c r="C197" s="68">
        <v>36210000</v>
      </c>
      <c r="D197" s="70" t="s">
        <v>1057</v>
      </c>
      <c r="E197" s="70" t="s">
        <v>1117</v>
      </c>
      <c r="F197" s="70" t="s">
        <v>1101</v>
      </c>
      <c r="G197" s="69" t="s">
        <v>433</v>
      </c>
      <c r="H197" s="70" t="s">
        <v>1056</v>
      </c>
      <c r="I197" s="83">
        <v>-3364.95</v>
      </c>
      <c r="J197" s="83">
        <v>0</v>
      </c>
      <c r="K197" s="83">
        <v>0</v>
      </c>
      <c r="L197" s="83">
        <v>0</v>
      </c>
      <c r="M197" s="83">
        <v>0</v>
      </c>
      <c r="N197" s="83">
        <v>-3364.95</v>
      </c>
      <c r="O197" s="35">
        <f>ROWS($A$8:N197)</f>
        <v>190</v>
      </c>
      <c r="P197" s="35" t="str">
        <f>IF($A197='Signature Page'!$H$8,O197,"")</f>
        <v/>
      </c>
      <c r="Q197" s="35" t="str">
        <f>IFERROR(SMALL($P$8:$P$1794,ROWS($P$8:P197)),"")</f>
        <v/>
      </c>
      <c r="R197" s="31" t="str">
        <f t="shared" si="2"/>
        <v>E16036210000</v>
      </c>
    </row>
    <row r="198" spans="1:18" s="31" customFormat="1" ht="19.7" customHeight="1" x14ac:dyDescent="0.25">
      <c r="A198" s="68" t="s">
        <v>45</v>
      </c>
      <c r="B198" s="69">
        <v>5</v>
      </c>
      <c r="C198" s="68">
        <v>36650000</v>
      </c>
      <c r="D198" s="70" t="s">
        <v>1057</v>
      </c>
      <c r="E198" s="70" t="s">
        <v>1117</v>
      </c>
      <c r="F198" s="70" t="s">
        <v>1101</v>
      </c>
      <c r="G198" s="69" t="s">
        <v>443</v>
      </c>
      <c r="H198" s="70" t="s">
        <v>1056</v>
      </c>
      <c r="I198" s="83">
        <v>-22922.17</v>
      </c>
      <c r="J198" s="83">
        <v>-8900</v>
      </c>
      <c r="K198" s="83">
        <v>0</v>
      </c>
      <c r="L198" s="83">
        <v>0</v>
      </c>
      <c r="M198" s="83">
        <v>0</v>
      </c>
      <c r="N198" s="83">
        <v>-31822.17</v>
      </c>
      <c r="O198" s="35">
        <f>ROWS($A$8:N198)</f>
        <v>191</v>
      </c>
      <c r="P198" s="35" t="str">
        <f>IF($A198='Signature Page'!$H$8,O198,"")</f>
        <v/>
      </c>
      <c r="Q198" s="35" t="str">
        <f>IFERROR(SMALL($P$8:$P$1794,ROWS($P$8:P198)),"")</f>
        <v/>
      </c>
      <c r="R198" s="31" t="str">
        <f t="shared" si="2"/>
        <v>E16036650000</v>
      </c>
    </row>
    <row r="199" spans="1:18" s="31" customFormat="1" ht="19.7" customHeight="1" x14ac:dyDescent="0.25">
      <c r="A199" s="68" t="s">
        <v>45</v>
      </c>
      <c r="B199" s="69">
        <v>5</v>
      </c>
      <c r="C199" s="68">
        <v>36750000</v>
      </c>
      <c r="D199" s="70" t="s">
        <v>1057</v>
      </c>
      <c r="E199" s="70" t="s">
        <v>1117</v>
      </c>
      <c r="F199" s="70" t="s">
        <v>1101</v>
      </c>
      <c r="G199" s="69" t="s">
        <v>444</v>
      </c>
      <c r="H199" s="70" t="s">
        <v>1056</v>
      </c>
      <c r="I199" s="83">
        <v>-6870</v>
      </c>
      <c r="J199" s="83">
        <v>-910</v>
      </c>
      <c r="K199" s="83">
        <v>0</v>
      </c>
      <c r="L199" s="83">
        <v>0</v>
      </c>
      <c r="M199" s="83">
        <v>0</v>
      </c>
      <c r="N199" s="83">
        <v>-7780</v>
      </c>
      <c r="O199" s="35">
        <f>ROWS($A$8:N199)</f>
        <v>192</v>
      </c>
      <c r="P199" s="35" t="str">
        <f>IF($A199='Signature Page'!$H$8,O199,"")</f>
        <v/>
      </c>
      <c r="Q199" s="35" t="str">
        <f>IFERROR(SMALL($P$8:$P$1794,ROWS($P$8:P199)),"")</f>
        <v/>
      </c>
      <c r="R199" s="31" t="str">
        <f t="shared" si="2"/>
        <v>E16036750000</v>
      </c>
    </row>
    <row r="200" spans="1:18" s="31" customFormat="1" ht="19.7" customHeight="1" x14ac:dyDescent="0.25">
      <c r="A200" s="68" t="s">
        <v>45</v>
      </c>
      <c r="B200" s="69">
        <v>5</v>
      </c>
      <c r="C200" s="68">
        <v>36790000</v>
      </c>
      <c r="D200" s="70" t="s">
        <v>1057</v>
      </c>
      <c r="E200" s="70" t="s">
        <v>1117</v>
      </c>
      <c r="F200" s="70" t="s">
        <v>1101</v>
      </c>
      <c r="G200" s="69" t="s">
        <v>445</v>
      </c>
      <c r="H200" s="70" t="s">
        <v>1056</v>
      </c>
      <c r="I200" s="83">
        <v>-18328.36</v>
      </c>
      <c r="J200" s="83">
        <v>0</v>
      </c>
      <c r="K200" s="83">
        <v>0</v>
      </c>
      <c r="L200" s="83">
        <v>0</v>
      </c>
      <c r="M200" s="83">
        <v>0</v>
      </c>
      <c r="N200" s="83">
        <v>-18328.36</v>
      </c>
      <c r="O200" s="35">
        <f>ROWS($A$8:N200)</f>
        <v>193</v>
      </c>
      <c r="P200" s="35" t="str">
        <f>IF($A200='Signature Page'!$H$8,O200,"")</f>
        <v/>
      </c>
      <c r="Q200" s="35" t="str">
        <f>IFERROR(SMALL($P$8:$P$1794,ROWS($P$8:P200)),"")</f>
        <v/>
      </c>
      <c r="R200" s="31" t="str">
        <f t="shared" ref="R200:R263" si="3">CONCATENATE(A200,C200)</f>
        <v>E16036790000</v>
      </c>
    </row>
    <row r="201" spans="1:18" s="31" customFormat="1" ht="19.7" customHeight="1" x14ac:dyDescent="0.25">
      <c r="A201" s="68" t="s">
        <v>45</v>
      </c>
      <c r="B201" s="69">
        <v>5</v>
      </c>
      <c r="C201" s="68">
        <v>37170000</v>
      </c>
      <c r="D201" s="70" t="s">
        <v>1057</v>
      </c>
      <c r="E201" s="70" t="s">
        <v>1117</v>
      </c>
      <c r="F201" s="70" t="s">
        <v>1101</v>
      </c>
      <c r="G201" s="69" t="s">
        <v>456</v>
      </c>
      <c r="H201" s="70" t="s">
        <v>1056</v>
      </c>
      <c r="I201" s="83">
        <v>-20013.509999999998</v>
      </c>
      <c r="J201" s="83">
        <v>0</v>
      </c>
      <c r="K201" s="83">
        <v>0</v>
      </c>
      <c r="L201" s="83">
        <v>0</v>
      </c>
      <c r="M201" s="83">
        <v>0</v>
      </c>
      <c r="N201" s="83">
        <v>-20013.509999999998</v>
      </c>
      <c r="O201" s="35">
        <f>ROWS($A$8:N201)</f>
        <v>194</v>
      </c>
      <c r="P201" s="35" t="str">
        <f>IF($A201='Signature Page'!$H$8,O201,"")</f>
        <v/>
      </c>
      <c r="Q201" s="35" t="str">
        <f>IFERROR(SMALL($P$8:$P$1794,ROWS($P$8:P201)),"")</f>
        <v/>
      </c>
      <c r="R201" s="31" t="str">
        <f t="shared" si="3"/>
        <v>E16037170000</v>
      </c>
    </row>
    <row r="202" spans="1:18" s="31" customFormat="1" ht="19.7" customHeight="1" x14ac:dyDescent="0.25">
      <c r="A202" s="68" t="s">
        <v>45</v>
      </c>
      <c r="B202" s="69">
        <v>5</v>
      </c>
      <c r="C202" s="68">
        <v>37180000</v>
      </c>
      <c r="D202" s="70" t="s">
        <v>1057</v>
      </c>
      <c r="E202" s="70" t="s">
        <v>1117</v>
      </c>
      <c r="F202" s="70" t="s">
        <v>1101</v>
      </c>
      <c r="G202" s="69" t="s">
        <v>457</v>
      </c>
      <c r="H202" s="70" t="s">
        <v>1056</v>
      </c>
      <c r="I202" s="83">
        <v>-21425</v>
      </c>
      <c r="J202" s="83">
        <v>-1000</v>
      </c>
      <c r="K202" s="83">
        <v>0</v>
      </c>
      <c r="L202" s="83">
        <v>0</v>
      </c>
      <c r="M202" s="83">
        <v>0</v>
      </c>
      <c r="N202" s="83">
        <v>-22425</v>
      </c>
      <c r="O202" s="35">
        <f>ROWS($A$8:N202)</f>
        <v>195</v>
      </c>
      <c r="P202" s="35" t="str">
        <f>IF($A202='Signature Page'!$H$8,O202,"")</f>
        <v/>
      </c>
      <c r="Q202" s="35" t="str">
        <f>IFERROR(SMALL($P$8:$P$1794,ROWS($P$8:P202)),"")</f>
        <v/>
      </c>
      <c r="R202" s="31" t="str">
        <f t="shared" si="3"/>
        <v>E16037180000</v>
      </c>
    </row>
    <row r="203" spans="1:18" s="31" customFormat="1" ht="19.7" customHeight="1" x14ac:dyDescent="0.25">
      <c r="A203" s="68" t="s">
        <v>45</v>
      </c>
      <c r="B203" s="69">
        <v>5</v>
      </c>
      <c r="C203" s="68">
        <v>37250000</v>
      </c>
      <c r="D203" s="70" t="s">
        <v>1057</v>
      </c>
      <c r="E203" s="70" t="s">
        <v>1117</v>
      </c>
      <c r="F203" s="70" t="s">
        <v>1101</v>
      </c>
      <c r="G203" s="69" t="s">
        <v>471</v>
      </c>
      <c r="H203" s="70" t="s">
        <v>1056</v>
      </c>
      <c r="I203" s="83">
        <v>-231694.92</v>
      </c>
      <c r="J203" s="83">
        <v>-60250.42</v>
      </c>
      <c r="K203" s="83">
        <v>0</v>
      </c>
      <c r="L203" s="83">
        <v>0</v>
      </c>
      <c r="M203" s="83">
        <v>0</v>
      </c>
      <c r="N203" s="83">
        <v>-291945.34000000003</v>
      </c>
      <c r="O203" s="35">
        <f>ROWS($A$8:N203)</f>
        <v>196</v>
      </c>
      <c r="P203" s="35" t="str">
        <f>IF($A203='Signature Page'!$H$8,O203,"")</f>
        <v/>
      </c>
      <c r="Q203" s="35" t="str">
        <f>IFERROR(SMALL($P$8:$P$1794,ROWS($P$8:P203)),"")</f>
        <v/>
      </c>
      <c r="R203" s="31" t="str">
        <f t="shared" si="3"/>
        <v>E16037250000</v>
      </c>
    </row>
    <row r="204" spans="1:18" s="31" customFormat="1" ht="19.7" customHeight="1" x14ac:dyDescent="0.25">
      <c r="A204" s="68" t="s">
        <v>45</v>
      </c>
      <c r="B204" s="69">
        <v>5</v>
      </c>
      <c r="C204" s="68">
        <v>37260000</v>
      </c>
      <c r="D204" s="70" t="s">
        <v>1057</v>
      </c>
      <c r="E204" s="70" t="s">
        <v>1117</v>
      </c>
      <c r="F204" s="70" t="s">
        <v>1101</v>
      </c>
      <c r="G204" s="69" t="s">
        <v>472</v>
      </c>
      <c r="H204" s="70" t="s">
        <v>1056</v>
      </c>
      <c r="I204" s="83">
        <v>-1510493.82</v>
      </c>
      <c r="J204" s="83">
        <v>-13987.14</v>
      </c>
      <c r="K204" s="83">
        <v>0</v>
      </c>
      <c r="L204" s="83">
        <v>0</v>
      </c>
      <c r="M204" s="83">
        <v>0</v>
      </c>
      <c r="N204" s="83">
        <v>-1524480.96</v>
      </c>
      <c r="O204" s="35">
        <f>ROWS($A$8:N204)</f>
        <v>197</v>
      </c>
      <c r="P204" s="35" t="str">
        <f>IF($A204='Signature Page'!$H$8,O204,"")</f>
        <v/>
      </c>
      <c r="Q204" s="35" t="str">
        <f>IFERROR(SMALL($P$8:$P$1794,ROWS($P$8:P204)),"")</f>
        <v/>
      </c>
      <c r="R204" s="31" t="str">
        <f t="shared" si="3"/>
        <v>E16037260000</v>
      </c>
    </row>
    <row r="205" spans="1:18" s="31" customFormat="1" ht="19.7" customHeight="1" x14ac:dyDescent="0.25">
      <c r="A205" s="68" t="s">
        <v>45</v>
      </c>
      <c r="B205" s="69">
        <v>1</v>
      </c>
      <c r="C205" s="68">
        <v>37340000</v>
      </c>
      <c r="D205" s="70" t="s">
        <v>1057</v>
      </c>
      <c r="E205" s="70" t="s">
        <v>1117</v>
      </c>
      <c r="F205" s="70" t="s">
        <v>128</v>
      </c>
      <c r="G205" s="69" t="s">
        <v>475</v>
      </c>
      <c r="H205" s="70" t="s">
        <v>1056</v>
      </c>
      <c r="I205" s="83">
        <v>-617161.36</v>
      </c>
      <c r="J205" s="83">
        <v>-110700</v>
      </c>
      <c r="K205" s="83">
        <v>0</v>
      </c>
      <c r="L205" s="83">
        <v>0</v>
      </c>
      <c r="M205" s="83">
        <v>0</v>
      </c>
      <c r="N205" s="83">
        <v>-727861.36</v>
      </c>
      <c r="O205" s="35">
        <f>ROWS($A$8:N205)</f>
        <v>198</v>
      </c>
      <c r="P205" s="35" t="str">
        <f>IF($A205='Signature Page'!$H$8,O205,"")</f>
        <v/>
      </c>
      <c r="Q205" s="35" t="str">
        <f>IFERROR(SMALL($P$8:$P$1794,ROWS($P$8:P205)),"")</f>
        <v/>
      </c>
      <c r="R205" s="31" t="str">
        <f t="shared" si="3"/>
        <v>E16037340000</v>
      </c>
    </row>
    <row r="206" spans="1:18" s="31" customFormat="1" ht="19.7" customHeight="1" x14ac:dyDescent="0.25">
      <c r="A206" s="68" t="s">
        <v>45</v>
      </c>
      <c r="B206" s="69">
        <v>5</v>
      </c>
      <c r="C206" s="68">
        <v>37370000</v>
      </c>
      <c r="D206" s="70" t="s">
        <v>1057</v>
      </c>
      <c r="E206" s="70" t="s">
        <v>1117</v>
      </c>
      <c r="F206" s="70" t="s">
        <v>1101</v>
      </c>
      <c r="G206" s="69" t="s">
        <v>476</v>
      </c>
      <c r="H206" s="70" t="s">
        <v>1056</v>
      </c>
      <c r="I206" s="83">
        <v>-469279.89</v>
      </c>
      <c r="J206" s="83">
        <v>-62010</v>
      </c>
      <c r="K206" s="83">
        <v>0</v>
      </c>
      <c r="L206" s="83">
        <v>0</v>
      </c>
      <c r="M206" s="83">
        <v>0</v>
      </c>
      <c r="N206" s="83">
        <v>-531289.89</v>
      </c>
      <c r="O206" s="35">
        <f>ROWS($A$8:N206)</f>
        <v>199</v>
      </c>
      <c r="P206" s="35" t="str">
        <f>IF($A206='Signature Page'!$H$8,O206,"")</f>
        <v/>
      </c>
      <c r="Q206" s="35" t="str">
        <f>IFERROR(SMALL($P$8:$P$1794,ROWS($P$8:P206)),"")</f>
        <v/>
      </c>
      <c r="R206" s="31" t="str">
        <f t="shared" si="3"/>
        <v>E16037370000</v>
      </c>
    </row>
    <row r="207" spans="1:18" s="31" customFormat="1" ht="19.7" customHeight="1" x14ac:dyDescent="0.25">
      <c r="A207" s="68" t="s">
        <v>45</v>
      </c>
      <c r="B207" s="69">
        <v>5</v>
      </c>
      <c r="C207" s="68">
        <v>37460000</v>
      </c>
      <c r="D207" s="70" t="s">
        <v>1057</v>
      </c>
      <c r="E207" s="70" t="s">
        <v>1117</v>
      </c>
      <c r="F207" s="70" t="s">
        <v>1101</v>
      </c>
      <c r="G207" s="69" t="s">
        <v>478</v>
      </c>
      <c r="H207" s="70" t="s">
        <v>1056</v>
      </c>
      <c r="I207" s="83">
        <v>-18063.46</v>
      </c>
      <c r="J207" s="83">
        <v>-12200</v>
      </c>
      <c r="K207" s="83">
        <v>0</v>
      </c>
      <c r="L207" s="83">
        <v>0</v>
      </c>
      <c r="M207" s="83">
        <v>0</v>
      </c>
      <c r="N207" s="83">
        <v>-30263.46</v>
      </c>
      <c r="O207" s="35">
        <f>ROWS($A$8:N207)</f>
        <v>200</v>
      </c>
      <c r="P207" s="35" t="str">
        <f>IF($A207='Signature Page'!$H$8,O207,"")</f>
        <v/>
      </c>
      <c r="Q207" s="35" t="str">
        <f>IFERROR(SMALL($P$8:$P$1794,ROWS($P$8:P207)),"")</f>
        <v/>
      </c>
      <c r="R207" s="31" t="str">
        <f t="shared" si="3"/>
        <v>E16037460000</v>
      </c>
    </row>
    <row r="208" spans="1:18" s="31" customFormat="1" ht="19.7" customHeight="1" x14ac:dyDescent="0.25">
      <c r="A208" s="68" t="s">
        <v>45</v>
      </c>
      <c r="B208" s="69">
        <v>1</v>
      </c>
      <c r="C208" s="68">
        <v>37490000</v>
      </c>
      <c r="D208" s="70" t="s">
        <v>1057</v>
      </c>
      <c r="E208" s="70" t="s">
        <v>1117</v>
      </c>
      <c r="F208" s="70" t="s">
        <v>128</v>
      </c>
      <c r="G208" s="69" t="s">
        <v>479</v>
      </c>
      <c r="H208" s="70" t="s">
        <v>1056</v>
      </c>
      <c r="I208" s="83">
        <v>-449468</v>
      </c>
      <c r="J208" s="83">
        <v>-56520</v>
      </c>
      <c r="K208" s="83">
        <v>0</v>
      </c>
      <c r="L208" s="83">
        <v>0</v>
      </c>
      <c r="M208" s="83">
        <v>0</v>
      </c>
      <c r="N208" s="83">
        <v>-505988</v>
      </c>
      <c r="O208" s="35">
        <f>ROWS($A$8:N208)</f>
        <v>201</v>
      </c>
      <c r="P208" s="35" t="str">
        <f>IF($A208='Signature Page'!$H$8,O208,"")</f>
        <v/>
      </c>
      <c r="Q208" s="35" t="str">
        <f>IFERROR(SMALL($P$8:$P$1794,ROWS($P$8:P208)),"")</f>
        <v/>
      </c>
      <c r="R208" s="31" t="str">
        <f t="shared" si="3"/>
        <v>E16037490000</v>
      </c>
    </row>
    <row r="209" spans="1:18" s="31" customFormat="1" ht="19.7" customHeight="1" x14ac:dyDescent="0.25">
      <c r="A209" s="68" t="s">
        <v>45</v>
      </c>
      <c r="B209" s="69">
        <v>5</v>
      </c>
      <c r="C209" s="68">
        <v>37520000</v>
      </c>
      <c r="D209" s="70" t="s">
        <v>1057</v>
      </c>
      <c r="E209" s="70" t="s">
        <v>1117</v>
      </c>
      <c r="F209" s="70" t="s">
        <v>1101</v>
      </c>
      <c r="G209" s="69" t="s">
        <v>483</v>
      </c>
      <c r="H209" s="70" t="s">
        <v>1056</v>
      </c>
      <c r="I209" s="83">
        <v>-800</v>
      </c>
      <c r="J209" s="83">
        <v>-7668.96</v>
      </c>
      <c r="K209" s="83">
        <v>0</v>
      </c>
      <c r="L209" s="83">
        <v>0</v>
      </c>
      <c r="M209" s="83">
        <v>0</v>
      </c>
      <c r="N209" s="83">
        <v>-8468.9599999999991</v>
      </c>
      <c r="O209" s="35">
        <f>ROWS($A$8:N209)</f>
        <v>202</v>
      </c>
      <c r="P209" s="35" t="str">
        <f>IF($A209='Signature Page'!$H$8,O209,"")</f>
        <v/>
      </c>
      <c r="Q209" s="35" t="str">
        <f>IFERROR(SMALL($P$8:$P$1794,ROWS($P$8:P209)),"")</f>
        <v/>
      </c>
      <c r="R209" s="31" t="str">
        <f t="shared" si="3"/>
        <v>E16037520000</v>
      </c>
    </row>
    <row r="210" spans="1:18" s="31" customFormat="1" ht="19.7" customHeight="1" x14ac:dyDescent="0.25">
      <c r="A210" s="68" t="s">
        <v>45</v>
      </c>
      <c r="B210" s="69">
        <v>5</v>
      </c>
      <c r="C210" s="68">
        <v>37630000</v>
      </c>
      <c r="D210" s="70" t="s">
        <v>1057</v>
      </c>
      <c r="E210" s="70" t="s">
        <v>1117</v>
      </c>
      <c r="F210" s="70" t="s">
        <v>1101</v>
      </c>
      <c r="G210" s="69" t="s">
        <v>489</v>
      </c>
      <c r="H210" s="70" t="s">
        <v>1056</v>
      </c>
      <c r="I210" s="83">
        <v>-43615</v>
      </c>
      <c r="J210" s="83">
        <v>0</v>
      </c>
      <c r="K210" s="83">
        <v>0</v>
      </c>
      <c r="L210" s="83">
        <v>0</v>
      </c>
      <c r="M210" s="83">
        <v>0</v>
      </c>
      <c r="N210" s="83">
        <v>-43615</v>
      </c>
      <c r="O210" s="35">
        <f>ROWS($A$8:N210)</f>
        <v>203</v>
      </c>
      <c r="P210" s="35" t="str">
        <f>IF($A210='Signature Page'!$H$8,O210,"")</f>
        <v/>
      </c>
      <c r="Q210" s="35" t="str">
        <f>IFERROR(SMALL($P$8:$P$1794,ROWS($P$8:P210)),"")</f>
        <v/>
      </c>
      <c r="R210" s="31" t="str">
        <f t="shared" si="3"/>
        <v>E16037630000</v>
      </c>
    </row>
    <row r="211" spans="1:18" s="31" customFormat="1" ht="19.7" customHeight="1" x14ac:dyDescent="0.25">
      <c r="A211" s="68" t="s">
        <v>45</v>
      </c>
      <c r="B211" s="69">
        <v>1</v>
      </c>
      <c r="C211" s="68">
        <v>37960000</v>
      </c>
      <c r="D211" s="70" t="s">
        <v>1057</v>
      </c>
      <c r="E211" s="70" t="s">
        <v>1117</v>
      </c>
      <c r="F211" s="70" t="s">
        <v>128</v>
      </c>
      <c r="G211" s="69" t="s">
        <v>499</v>
      </c>
      <c r="H211" s="70" t="s">
        <v>1056</v>
      </c>
      <c r="I211" s="83">
        <v>-62778.29</v>
      </c>
      <c r="J211" s="83">
        <v>0</v>
      </c>
      <c r="K211" s="83">
        <v>0</v>
      </c>
      <c r="L211" s="83">
        <v>0</v>
      </c>
      <c r="M211" s="83">
        <v>0</v>
      </c>
      <c r="N211" s="83">
        <v>-62778.29</v>
      </c>
      <c r="O211" s="35">
        <f>ROWS($A$8:N211)</f>
        <v>204</v>
      </c>
      <c r="P211" s="35" t="str">
        <f>IF($A211='Signature Page'!$H$8,O211,"")</f>
        <v/>
      </c>
      <c r="Q211" s="35" t="str">
        <f>IFERROR(SMALL($P$8:$P$1794,ROWS($P$8:P211)),"")</f>
        <v/>
      </c>
      <c r="R211" s="31" t="str">
        <f t="shared" si="3"/>
        <v>E16037960000</v>
      </c>
    </row>
    <row r="212" spans="1:18" s="31" customFormat="1" ht="19.7" customHeight="1" x14ac:dyDescent="0.25">
      <c r="A212" s="68" t="s">
        <v>45</v>
      </c>
      <c r="B212" s="69">
        <v>5</v>
      </c>
      <c r="C212" s="68">
        <v>38170000</v>
      </c>
      <c r="D212" s="70" t="s">
        <v>1057</v>
      </c>
      <c r="E212" s="70" t="s">
        <v>1117</v>
      </c>
      <c r="F212" s="70" t="s">
        <v>1101</v>
      </c>
      <c r="G212" s="69" t="s">
        <v>532</v>
      </c>
      <c r="H212" s="70" t="s">
        <v>1056</v>
      </c>
      <c r="I212" s="83">
        <v>-64280</v>
      </c>
      <c r="J212" s="83">
        <v>-13075</v>
      </c>
      <c r="K212" s="83">
        <v>0</v>
      </c>
      <c r="L212" s="83">
        <v>0</v>
      </c>
      <c r="M212" s="83">
        <v>0</v>
      </c>
      <c r="N212" s="83">
        <v>-77355</v>
      </c>
      <c r="O212" s="35">
        <f>ROWS($A$8:N212)</f>
        <v>205</v>
      </c>
      <c r="P212" s="35" t="str">
        <f>IF($A212='Signature Page'!$H$8,O212,"")</f>
        <v/>
      </c>
      <c r="Q212" s="35" t="str">
        <f>IFERROR(SMALL($P$8:$P$1794,ROWS($P$8:P212)),"")</f>
        <v/>
      </c>
      <c r="R212" s="31" t="str">
        <f t="shared" si="3"/>
        <v>E16038170000</v>
      </c>
    </row>
    <row r="213" spans="1:18" s="31" customFormat="1" ht="19.7" customHeight="1" x14ac:dyDescent="0.25">
      <c r="A213" s="68" t="s">
        <v>45</v>
      </c>
      <c r="B213" s="69">
        <v>5</v>
      </c>
      <c r="C213" s="68">
        <v>38270000</v>
      </c>
      <c r="D213" s="70" t="s">
        <v>1057</v>
      </c>
      <c r="E213" s="70" t="s">
        <v>1117</v>
      </c>
      <c r="F213" s="70" t="s">
        <v>1101</v>
      </c>
      <c r="G213" s="69" t="s">
        <v>536</v>
      </c>
      <c r="H213" s="70" t="s">
        <v>1056</v>
      </c>
      <c r="I213" s="83">
        <v>-8470</v>
      </c>
      <c r="J213" s="83">
        <v>0</v>
      </c>
      <c r="K213" s="83">
        <v>0</v>
      </c>
      <c r="L213" s="83">
        <v>0</v>
      </c>
      <c r="M213" s="83">
        <v>0</v>
      </c>
      <c r="N213" s="83">
        <v>-8470</v>
      </c>
      <c r="O213" s="35">
        <f>ROWS($A$8:N213)</f>
        <v>206</v>
      </c>
      <c r="P213" s="35" t="str">
        <f>IF($A213='Signature Page'!$H$8,O213,"")</f>
        <v/>
      </c>
      <c r="Q213" s="35" t="str">
        <f>IFERROR(SMALL($P$8:$P$1794,ROWS($P$8:P213)),"")</f>
        <v/>
      </c>
      <c r="R213" s="31" t="str">
        <f t="shared" si="3"/>
        <v>E16038270000</v>
      </c>
    </row>
    <row r="214" spans="1:18" s="31" customFormat="1" ht="19.7" customHeight="1" x14ac:dyDescent="0.25">
      <c r="A214" s="68" t="s">
        <v>45</v>
      </c>
      <c r="B214" s="69">
        <v>5</v>
      </c>
      <c r="C214" s="68">
        <v>38280000</v>
      </c>
      <c r="D214" s="70" t="s">
        <v>1055</v>
      </c>
      <c r="E214" s="70" t="s">
        <v>1117</v>
      </c>
      <c r="F214" s="70" t="s">
        <v>1101</v>
      </c>
      <c r="G214" s="69" t="s">
        <v>537</v>
      </c>
      <c r="H214" s="70" t="s">
        <v>1056</v>
      </c>
      <c r="I214" s="83">
        <v>-3560</v>
      </c>
      <c r="J214" s="83">
        <v>0</v>
      </c>
      <c r="K214" s="83">
        <v>0</v>
      </c>
      <c r="L214" s="83">
        <v>0</v>
      </c>
      <c r="M214" s="83">
        <v>0</v>
      </c>
      <c r="N214" s="83">
        <v>-3560</v>
      </c>
      <c r="O214" s="35">
        <f>ROWS($A$8:N214)</f>
        <v>207</v>
      </c>
      <c r="P214" s="35" t="str">
        <f>IF($A214='Signature Page'!$H$8,O214,"")</f>
        <v/>
      </c>
      <c r="Q214" s="35" t="str">
        <f>IFERROR(SMALL($P$8:$P$1794,ROWS($P$8:P214)),"")</f>
        <v/>
      </c>
      <c r="R214" s="31" t="str">
        <f t="shared" si="3"/>
        <v>E16038280000</v>
      </c>
    </row>
    <row r="215" spans="1:18" s="31" customFormat="1" ht="19.7" customHeight="1" x14ac:dyDescent="0.25">
      <c r="A215" s="68" t="s">
        <v>45</v>
      </c>
      <c r="B215" s="69">
        <v>14</v>
      </c>
      <c r="C215" s="68">
        <v>38430000</v>
      </c>
      <c r="D215" s="70" t="s">
        <v>1055</v>
      </c>
      <c r="E215" s="70" t="s">
        <v>1117</v>
      </c>
      <c r="F215" s="70" t="s">
        <v>1119</v>
      </c>
      <c r="G215" s="69" t="s">
        <v>540</v>
      </c>
      <c r="H215" s="70" t="s">
        <v>1056</v>
      </c>
      <c r="I215" s="83">
        <v>-178069462.06999999</v>
      </c>
      <c r="J215" s="83">
        <v>-1046595591.96</v>
      </c>
      <c r="K215" s="83">
        <v>1199379705.45</v>
      </c>
      <c r="L215" s="83">
        <v>0</v>
      </c>
      <c r="M215" s="83">
        <v>0</v>
      </c>
      <c r="N215" s="83">
        <v>-25285348.579999901</v>
      </c>
      <c r="O215" s="35">
        <f>ROWS($A$8:N215)</f>
        <v>208</v>
      </c>
      <c r="P215" s="35" t="str">
        <f>IF($A215='Signature Page'!$H$8,O215,"")</f>
        <v/>
      </c>
      <c r="Q215" s="35" t="str">
        <f>IFERROR(SMALL($P$8:$P$1794,ROWS($P$8:P215)),"")</f>
        <v/>
      </c>
      <c r="R215" s="31" t="str">
        <f t="shared" si="3"/>
        <v>E16038430000</v>
      </c>
    </row>
    <row r="216" spans="1:18" s="31" customFormat="1" ht="19.7" customHeight="1" x14ac:dyDescent="0.25">
      <c r="A216" s="68" t="s">
        <v>45</v>
      </c>
      <c r="B216" s="69">
        <v>9</v>
      </c>
      <c r="C216" s="68">
        <v>38650000</v>
      </c>
      <c r="D216" s="70" t="s">
        <v>1055</v>
      </c>
      <c r="E216" s="70" t="s">
        <v>1117</v>
      </c>
      <c r="F216" s="70" t="s">
        <v>1120</v>
      </c>
      <c r="G216" s="69" t="s">
        <v>549</v>
      </c>
      <c r="H216" s="70" t="s">
        <v>1056</v>
      </c>
      <c r="I216" s="83">
        <v>-700264.5</v>
      </c>
      <c r="J216" s="83">
        <v>-3112966.68</v>
      </c>
      <c r="K216" s="83">
        <v>3813231.18</v>
      </c>
      <c r="L216" s="83">
        <v>0</v>
      </c>
      <c r="M216" s="83">
        <v>0</v>
      </c>
      <c r="N216" s="83">
        <v>0</v>
      </c>
      <c r="O216" s="35">
        <f>ROWS($A$8:N216)</f>
        <v>209</v>
      </c>
      <c r="P216" s="35" t="str">
        <f>IF($A216='Signature Page'!$H$8,O216,"")</f>
        <v/>
      </c>
      <c r="Q216" s="35" t="str">
        <f>IFERROR(SMALL($P$8:$P$1794,ROWS($P$8:P216)),"")</f>
        <v/>
      </c>
      <c r="R216" s="31" t="str">
        <f t="shared" si="3"/>
        <v>E16038650000</v>
      </c>
    </row>
    <row r="217" spans="1:18" s="31" customFormat="1" ht="19.7" customHeight="1" x14ac:dyDescent="0.25">
      <c r="A217" s="68" t="s">
        <v>45</v>
      </c>
      <c r="B217" s="69">
        <v>1</v>
      </c>
      <c r="C217" s="68">
        <v>38790000</v>
      </c>
      <c r="D217" s="70" t="s">
        <v>1055</v>
      </c>
      <c r="E217" s="70" t="s">
        <v>1117</v>
      </c>
      <c r="F217" s="70" t="s">
        <v>128</v>
      </c>
      <c r="G217" s="69" t="s">
        <v>552</v>
      </c>
      <c r="H217" s="70" t="s">
        <v>1056</v>
      </c>
      <c r="I217" s="83">
        <v>-274522339.19999999</v>
      </c>
      <c r="J217" s="83">
        <v>-51446714.450000003</v>
      </c>
      <c r="K217" s="83">
        <v>-214964.06</v>
      </c>
      <c r="L217" s="83">
        <v>2160000</v>
      </c>
      <c r="M217" s="83">
        <v>0</v>
      </c>
      <c r="N217" s="83">
        <v>-324024017.70999998</v>
      </c>
      <c r="O217" s="35">
        <f>ROWS($A$8:N217)</f>
        <v>210</v>
      </c>
      <c r="P217" s="35" t="str">
        <f>IF($A217='Signature Page'!$H$8,O217,"")</f>
        <v/>
      </c>
      <c r="Q217" s="35" t="str">
        <f>IFERROR(SMALL($P$8:$P$1794,ROWS($P$8:P217)),"")</f>
        <v/>
      </c>
      <c r="R217" s="31" t="str">
        <f t="shared" si="3"/>
        <v>E16038790000</v>
      </c>
    </row>
    <row r="218" spans="1:18" s="31" customFormat="1" ht="19.7" customHeight="1" x14ac:dyDescent="0.25">
      <c r="A218" s="68" t="s">
        <v>45</v>
      </c>
      <c r="B218" s="69">
        <v>5</v>
      </c>
      <c r="C218" s="68">
        <v>38890000</v>
      </c>
      <c r="D218" s="70" t="s">
        <v>1057</v>
      </c>
      <c r="E218" s="70" t="s">
        <v>1117</v>
      </c>
      <c r="F218" s="70" t="s">
        <v>1101</v>
      </c>
      <c r="G218" s="69" t="s">
        <v>555</v>
      </c>
      <c r="H218" s="70" t="s">
        <v>1056</v>
      </c>
      <c r="I218" s="83">
        <v>-560</v>
      </c>
      <c r="J218" s="83">
        <v>0</v>
      </c>
      <c r="K218" s="83">
        <v>0</v>
      </c>
      <c r="L218" s="83">
        <v>0</v>
      </c>
      <c r="M218" s="83">
        <v>0</v>
      </c>
      <c r="N218" s="83">
        <v>-560</v>
      </c>
      <c r="O218" s="35">
        <f>ROWS($A$8:N218)</f>
        <v>211</v>
      </c>
      <c r="P218" s="35" t="str">
        <f>IF($A218='Signature Page'!$H$8,O218,"")</f>
        <v/>
      </c>
      <c r="Q218" s="35" t="str">
        <f>IFERROR(SMALL($P$8:$P$1794,ROWS($P$8:P218)),"")</f>
        <v/>
      </c>
      <c r="R218" s="31" t="str">
        <f t="shared" si="3"/>
        <v>E16038890000</v>
      </c>
    </row>
    <row r="219" spans="1:18" s="31" customFormat="1" ht="19.7" customHeight="1" x14ac:dyDescent="0.25">
      <c r="A219" s="68" t="s">
        <v>45</v>
      </c>
      <c r="B219" s="69">
        <v>5</v>
      </c>
      <c r="C219" s="68">
        <v>38920000</v>
      </c>
      <c r="D219" s="70" t="s">
        <v>1057</v>
      </c>
      <c r="E219" s="70" t="s">
        <v>1117</v>
      </c>
      <c r="F219" s="70" t="s">
        <v>1101</v>
      </c>
      <c r="G219" s="69" t="s">
        <v>556</v>
      </c>
      <c r="H219" s="70" t="s">
        <v>1056</v>
      </c>
      <c r="I219" s="83">
        <v>-2850</v>
      </c>
      <c r="J219" s="83">
        <v>-1870</v>
      </c>
      <c r="K219" s="83">
        <v>0</v>
      </c>
      <c r="L219" s="83">
        <v>0</v>
      </c>
      <c r="M219" s="83">
        <v>0</v>
      </c>
      <c r="N219" s="83">
        <v>-4720</v>
      </c>
      <c r="O219" s="35">
        <f>ROWS($A$8:N219)</f>
        <v>212</v>
      </c>
      <c r="P219" s="35" t="str">
        <f>IF($A219='Signature Page'!$H$8,O219,"")</f>
        <v/>
      </c>
      <c r="Q219" s="35" t="str">
        <f>IFERROR(SMALL($P$8:$P$1794,ROWS($P$8:P219)),"")</f>
        <v/>
      </c>
      <c r="R219" s="31" t="str">
        <f t="shared" si="3"/>
        <v>E16038920000</v>
      </c>
    </row>
    <row r="220" spans="1:18" s="31" customFormat="1" ht="19.7" customHeight="1" x14ac:dyDescent="0.25">
      <c r="A220" s="68" t="s">
        <v>45</v>
      </c>
      <c r="B220" s="69">
        <v>5</v>
      </c>
      <c r="C220" s="68">
        <v>38980000</v>
      </c>
      <c r="D220" s="70" t="s">
        <v>1057</v>
      </c>
      <c r="E220" s="70" t="s">
        <v>1117</v>
      </c>
      <c r="F220" s="70" t="s">
        <v>1101</v>
      </c>
      <c r="G220" s="69" t="s">
        <v>557</v>
      </c>
      <c r="H220" s="70" t="s">
        <v>1056</v>
      </c>
      <c r="I220" s="83">
        <v>-130517.3</v>
      </c>
      <c r="J220" s="83">
        <v>-3780</v>
      </c>
      <c r="K220" s="83">
        <v>0</v>
      </c>
      <c r="L220" s="83">
        <v>0</v>
      </c>
      <c r="M220" s="83">
        <v>0</v>
      </c>
      <c r="N220" s="83">
        <v>-134297.29999999999</v>
      </c>
      <c r="O220" s="35">
        <f>ROWS($A$8:N220)</f>
        <v>213</v>
      </c>
      <c r="P220" s="35" t="str">
        <f>IF($A220='Signature Page'!$H$8,O220,"")</f>
        <v/>
      </c>
      <c r="Q220" s="35" t="str">
        <f>IFERROR(SMALL($P$8:$P$1794,ROWS($P$8:P220)),"")</f>
        <v/>
      </c>
      <c r="R220" s="31" t="str">
        <f t="shared" si="3"/>
        <v>E16038980000</v>
      </c>
    </row>
    <row r="221" spans="1:18" s="31" customFormat="1" ht="19.7" customHeight="1" x14ac:dyDescent="0.25">
      <c r="A221" s="68" t="s">
        <v>45</v>
      </c>
      <c r="B221" s="69">
        <v>5</v>
      </c>
      <c r="C221" s="68" t="s">
        <v>558</v>
      </c>
      <c r="D221" s="70" t="s">
        <v>1057</v>
      </c>
      <c r="E221" s="70" t="s">
        <v>1117</v>
      </c>
      <c r="F221" s="70" t="s">
        <v>1101</v>
      </c>
      <c r="G221" s="69" t="s">
        <v>559</v>
      </c>
      <c r="H221" s="70" t="s">
        <v>1056</v>
      </c>
      <c r="I221" s="83">
        <v>-285400</v>
      </c>
      <c r="J221" s="83">
        <v>-18585</v>
      </c>
      <c r="K221" s="83">
        <v>0</v>
      </c>
      <c r="L221" s="83">
        <v>0</v>
      </c>
      <c r="M221" s="83">
        <v>0</v>
      </c>
      <c r="N221" s="83">
        <v>-303985</v>
      </c>
      <c r="O221" s="35">
        <f>ROWS($A$8:N221)</f>
        <v>214</v>
      </c>
      <c r="P221" s="35" t="str">
        <f>IF($A221='Signature Page'!$H$8,O221,"")</f>
        <v/>
      </c>
      <c r="Q221" s="35" t="str">
        <f>IFERROR(SMALL($P$8:$P$1794,ROWS($P$8:P221)),"")</f>
        <v/>
      </c>
      <c r="R221" s="31" t="str">
        <f t="shared" si="3"/>
        <v>E16038B20000</v>
      </c>
    </row>
    <row r="222" spans="1:18" s="31" customFormat="1" ht="19.7" customHeight="1" x14ac:dyDescent="0.25">
      <c r="A222" s="68" t="s">
        <v>45</v>
      </c>
      <c r="B222" s="69">
        <v>5</v>
      </c>
      <c r="C222" s="68">
        <v>39440000</v>
      </c>
      <c r="D222" s="70" t="s">
        <v>1057</v>
      </c>
      <c r="E222" s="70" t="s">
        <v>1117</v>
      </c>
      <c r="F222" s="70" t="s">
        <v>1101</v>
      </c>
      <c r="G222" s="69" t="s">
        <v>576</v>
      </c>
      <c r="H222" s="70" t="s">
        <v>1056</v>
      </c>
      <c r="I222" s="83">
        <v>-777511</v>
      </c>
      <c r="J222" s="83">
        <v>-105300</v>
      </c>
      <c r="K222" s="83">
        <v>0</v>
      </c>
      <c r="L222" s="83">
        <v>0</v>
      </c>
      <c r="M222" s="83">
        <v>0</v>
      </c>
      <c r="N222" s="83">
        <v>-882811</v>
      </c>
      <c r="O222" s="35">
        <f>ROWS($A$8:N222)</f>
        <v>215</v>
      </c>
      <c r="P222" s="35" t="str">
        <f>IF($A222='Signature Page'!$H$8,O222,"")</f>
        <v/>
      </c>
      <c r="Q222" s="35" t="str">
        <f>IFERROR(SMALL($P$8:$P$1794,ROWS($P$8:P222)),"")</f>
        <v/>
      </c>
      <c r="R222" s="31" t="str">
        <f t="shared" si="3"/>
        <v>E16039440000</v>
      </c>
    </row>
    <row r="223" spans="1:18" s="31" customFormat="1" ht="19.7" customHeight="1" x14ac:dyDescent="0.25">
      <c r="A223" s="68" t="s">
        <v>45</v>
      </c>
      <c r="B223" s="69">
        <v>59</v>
      </c>
      <c r="C223" s="68">
        <v>39470000</v>
      </c>
      <c r="D223" s="70" t="s">
        <v>1057</v>
      </c>
      <c r="E223" s="70" t="s">
        <v>1117</v>
      </c>
      <c r="F223" s="70" t="s">
        <v>1110</v>
      </c>
      <c r="G223" s="69" t="s">
        <v>577</v>
      </c>
      <c r="H223" s="70" t="s">
        <v>1056</v>
      </c>
      <c r="I223" s="83">
        <v>-1355</v>
      </c>
      <c r="J223" s="83">
        <v>0</v>
      </c>
      <c r="K223" s="83">
        <v>0</v>
      </c>
      <c r="L223" s="83">
        <v>0</v>
      </c>
      <c r="M223" s="83">
        <v>0</v>
      </c>
      <c r="N223" s="83">
        <v>-1355</v>
      </c>
      <c r="O223" s="35">
        <f>ROWS($A$8:N223)</f>
        <v>216</v>
      </c>
      <c r="P223" s="35" t="str">
        <f>IF($A223='Signature Page'!$H$8,O223,"")</f>
        <v/>
      </c>
      <c r="Q223" s="35" t="str">
        <f>IFERROR(SMALL($P$8:$P$1794,ROWS($P$8:P223)),"")</f>
        <v/>
      </c>
      <c r="R223" s="31" t="str">
        <f t="shared" si="3"/>
        <v>E16039470000</v>
      </c>
    </row>
    <row r="224" spans="1:18" s="31" customFormat="1" ht="19.7" customHeight="1" x14ac:dyDescent="0.25">
      <c r="A224" s="68" t="s">
        <v>45</v>
      </c>
      <c r="B224" s="69">
        <v>5</v>
      </c>
      <c r="C224" s="68" t="s">
        <v>604</v>
      </c>
      <c r="D224" s="70" t="s">
        <v>1057</v>
      </c>
      <c r="E224" s="70" t="s">
        <v>1117</v>
      </c>
      <c r="F224" s="70" t="s">
        <v>1101</v>
      </c>
      <c r="G224" s="69" t="s">
        <v>605</v>
      </c>
      <c r="H224" s="70" t="s">
        <v>1056</v>
      </c>
      <c r="I224" s="83">
        <v>-100000</v>
      </c>
      <c r="J224" s="83">
        <v>-2600</v>
      </c>
      <c r="K224" s="83">
        <v>0</v>
      </c>
      <c r="L224" s="83">
        <v>0</v>
      </c>
      <c r="M224" s="83">
        <v>0</v>
      </c>
      <c r="N224" s="83">
        <v>-102600</v>
      </c>
      <c r="O224" s="35">
        <f>ROWS($A$8:N224)</f>
        <v>217</v>
      </c>
      <c r="P224" s="35" t="str">
        <f>IF($A224='Signature Page'!$H$8,O224,"")</f>
        <v/>
      </c>
      <c r="Q224" s="35" t="str">
        <f>IFERROR(SMALL($P$8:$P$1794,ROWS($P$8:P224)),"")</f>
        <v/>
      </c>
      <c r="R224" s="31" t="str">
        <f t="shared" si="3"/>
        <v>E16039E80000</v>
      </c>
    </row>
    <row r="225" spans="1:18" s="31" customFormat="1" ht="19.7" customHeight="1" x14ac:dyDescent="0.25">
      <c r="A225" s="68" t="s">
        <v>45</v>
      </c>
      <c r="B225" s="69">
        <v>59</v>
      </c>
      <c r="C225" s="68">
        <v>40660000</v>
      </c>
      <c r="D225" s="70" t="s">
        <v>1057</v>
      </c>
      <c r="E225" s="70" t="s">
        <v>1117</v>
      </c>
      <c r="F225" s="70" t="s">
        <v>1110</v>
      </c>
      <c r="G225" s="69" t="s">
        <v>613</v>
      </c>
      <c r="H225" s="70" t="s">
        <v>1056</v>
      </c>
      <c r="I225" s="83">
        <v>-14798733.439999999</v>
      </c>
      <c r="J225" s="83">
        <v>-287535.40999999997</v>
      </c>
      <c r="K225" s="83">
        <v>0</v>
      </c>
      <c r="L225" s="83">
        <v>-10000000</v>
      </c>
      <c r="M225" s="83">
        <v>0</v>
      </c>
      <c r="N225" s="83">
        <v>-25086268.850000001</v>
      </c>
      <c r="O225" s="35">
        <f>ROWS($A$8:N225)</f>
        <v>218</v>
      </c>
      <c r="P225" s="35" t="str">
        <f>IF($A225='Signature Page'!$H$8,O225,"")</f>
        <v/>
      </c>
      <c r="Q225" s="35" t="str">
        <f>IFERROR(SMALL($P$8:$P$1794,ROWS($P$8:P225)),"")</f>
        <v/>
      </c>
      <c r="R225" s="31" t="str">
        <f t="shared" si="3"/>
        <v>E16040660000</v>
      </c>
    </row>
    <row r="226" spans="1:18" s="31" customFormat="1" ht="19.7" customHeight="1" x14ac:dyDescent="0.25">
      <c r="A226" s="68" t="s">
        <v>45</v>
      </c>
      <c r="B226" s="69">
        <v>5</v>
      </c>
      <c r="C226" s="68">
        <v>41640000</v>
      </c>
      <c r="D226" s="70" t="s">
        <v>1055</v>
      </c>
      <c r="E226" s="70" t="s">
        <v>1117</v>
      </c>
      <c r="F226" s="70" t="s">
        <v>1101</v>
      </c>
      <c r="G226" s="69" t="s">
        <v>624</v>
      </c>
      <c r="H226" s="70" t="s">
        <v>1056</v>
      </c>
      <c r="I226" s="83">
        <v>-22221899.800000001</v>
      </c>
      <c r="J226" s="83">
        <v>22221899.800000001</v>
      </c>
      <c r="K226" s="83">
        <v>0</v>
      </c>
      <c r="L226" s="83">
        <v>0</v>
      </c>
      <c r="M226" s="83">
        <v>0</v>
      </c>
      <c r="N226" s="83">
        <v>-3.7252902984619099E-9</v>
      </c>
      <c r="O226" s="35">
        <f>ROWS($A$8:N226)</f>
        <v>219</v>
      </c>
      <c r="P226" s="35" t="str">
        <f>IF($A226='Signature Page'!$H$8,O226,"")</f>
        <v/>
      </c>
      <c r="Q226" s="35" t="str">
        <f>IFERROR(SMALL($P$8:$P$1794,ROWS($P$8:P226)),"")</f>
        <v/>
      </c>
      <c r="R226" s="31" t="str">
        <f t="shared" si="3"/>
        <v>E16041640000</v>
      </c>
    </row>
    <row r="227" spans="1:18" s="31" customFormat="1" ht="19.7" customHeight="1" x14ac:dyDescent="0.25">
      <c r="A227" s="68" t="s">
        <v>45</v>
      </c>
      <c r="B227" s="69">
        <v>60</v>
      </c>
      <c r="C227" s="68" t="s">
        <v>629</v>
      </c>
      <c r="D227" s="70" t="s">
        <v>1054</v>
      </c>
      <c r="E227" s="70" t="s">
        <v>1117</v>
      </c>
      <c r="F227" s="70" t="s">
        <v>1105</v>
      </c>
      <c r="G227" s="69" t="s">
        <v>630</v>
      </c>
      <c r="H227" s="70" t="s">
        <v>1056</v>
      </c>
      <c r="I227" s="83">
        <v>-315809.63</v>
      </c>
      <c r="J227" s="83">
        <v>-5941.16</v>
      </c>
      <c r="K227" s="83">
        <v>0</v>
      </c>
      <c r="L227" s="83">
        <v>0</v>
      </c>
      <c r="M227" s="83">
        <v>0</v>
      </c>
      <c r="N227" s="83">
        <v>-321750.78999999998</v>
      </c>
      <c r="O227" s="35">
        <f>ROWS($A$8:N227)</f>
        <v>220</v>
      </c>
      <c r="P227" s="35" t="str">
        <f>IF($A227='Signature Page'!$H$8,O227,"")</f>
        <v/>
      </c>
      <c r="Q227" s="35" t="str">
        <f>IFERROR(SMALL($P$8:$P$1794,ROWS($P$8:P227)),"")</f>
        <v/>
      </c>
      <c r="R227" s="31" t="str">
        <f t="shared" si="3"/>
        <v>E16041F38000</v>
      </c>
    </row>
    <row r="228" spans="1:18" s="31" customFormat="1" ht="19.7" customHeight="1" x14ac:dyDescent="0.25">
      <c r="A228" s="68" t="s">
        <v>45</v>
      </c>
      <c r="B228" s="69">
        <v>1</v>
      </c>
      <c r="C228" s="68" t="s">
        <v>645</v>
      </c>
      <c r="D228" s="70" t="s">
        <v>1055</v>
      </c>
      <c r="E228" s="70" t="s">
        <v>1117</v>
      </c>
      <c r="F228" s="70" t="s">
        <v>128</v>
      </c>
      <c r="G228" s="69" t="s">
        <v>646</v>
      </c>
      <c r="H228" s="70" t="s">
        <v>1056</v>
      </c>
      <c r="I228" s="83">
        <v>-2000448.43</v>
      </c>
      <c r="J228" s="83">
        <v>-50159.78</v>
      </c>
      <c r="K228" s="83">
        <v>2.3283064365386999E-10</v>
      </c>
      <c r="L228" s="83">
        <v>0</v>
      </c>
      <c r="M228" s="83">
        <v>0</v>
      </c>
      <c r="N228" s="83">
        <v>-2050608.21</v>
      </c>
      <c r="O228" s="35">
        <f>ROWS($A$8:N228)</f>
        <v>221</v>
      </c>
      <c r="P228" s="35" t="str">
        <f>IF($A228='Signature Page'!$H$8,O228,"")</f>
        <v/>
      </c>
      <c r="Q228" s="35" t="str">
        <f>IFERROR(SMALL($P$8:$P$1794,ROWS($P$8:P228)),"")</f>
        <v/>
      </c>
      <c r="R228" s="31" t="str">
        <f t="shared" si="3"/>
        <v>E16041N90000</v>
      </c>
    </row>
    <row r="229" spans="1:18" s="31" customFormat="1" ht="19.7" customHeight="1" x14ac:dyDescent="0.25">
      <c r="A229" s="68" t="s">
        <v>45</v>
      </c>
      <c r="B229" s="69">
        <v>60</v>
      </c>
      <c r="C229" s="68" t="s">
        <v>1317</v>
      </c>
      <c r="D229" s="70" t="s">
        <v>1054</v>
      </c>
      <c r="E229" s="70" t="s">
        <v>1117</v>
      </c>
      <c r="F229" s="70" t="s">
        <v>1105</v>
      </c>
      <c r="G229" s="69" t="s">
        <v>1318</v>
      </c>
      <c r="H229" s="70" t="s">
        <v>1056</v>
      </c>
      <c r="I229" s="83">
        <v>-1457.38</v>
      </c>
      <c r="J229" s="83">
        <v>0</v>
      </c>
      <c r="K229" s="83">
        <v>0</v>
      </c>
      <c r="L229" s="83">
        <v>1457.38</v>
      </c>
      <c r="M229" s="83">
        <v>0</v>
      </c>
      <c r="N229" s="83">
        <v>0</v>
      </c>
      <c r="O229" s="35">
        <f>ROWS($A$8:N229)</f>
        <v>222</v>
      </c>
      <c r="P229" s="35" t="str">
        <f>IF($A229='Signature Page'!$H$8,O229,"")</f>
        <v/>
      </c>
      <c r="Q229" s="35" t="str">
        <f>IFERROR(SMALL($P$8:$P$1794,ROWS($P$8:P229)),"")</f>
        <v/>
      </c>
      <c r="R229" s="31" t="str">
        <f t="shared" si="3"/>
        <v>E16041R98000</v>
      </c>
    </row>
    <row r="230" spans="1:18" s="31" customFormat="1" ht="19.7" customHeight="1" x14ac:dyDescent="0.25">
      <c r="A230" s="68" t="s">
        <v>45</v>
      </c>
      <c r="B230" s="69">
        <v>60</v>
      </c>
      <c r="C230" s="68" t="s">
        <v>659</v>
      </c>
      <c r="D230" s="70" t="s">
        <v>1054</v>
      </c>
      <c r="E230" s="70" t="s">
        <v>1117</v>
      </c>
      <c r="F230" s="70" t="s">
        <v>1105</v>
      </c>
      <c r="G230" s="69" t="s">
        <v>660</v>
      </c>
      <c r="H230" s="70" t="s">
        <v>1056</v>
      </c>
      <c r="I230" s="83">
        <v>-389749.25</v>
      </c>
      <c r="J230" s="83">
        <v>-7332.17</v>
      </c>
      <c r="K230" s="83">
        <v>0</v>
      </c>
      <c r="L230" s="83">
        <v>0</v>
      </c>
      <c r="M230" s="83">
        <v>0</v>
      </c>
      <c r="N230" s="83">
        <v>-397081.42</v>
      </c>
      <c r="O230" s="35">
        <f>ROWS($A$8:N230)</f>
        <v>223</v>
      </c>
      <c r="P230" s="35" t="str">
        <f>IF($A230='Signature Page'!$H$8,O230,"")</f>
        <v/>
      </c>
      <c r="Q230" s="35" t="str">
        <f>IFERROR(SMALL($P$8:$P$1794,ROWS($P$8:P230)),"")</f>
        <v/>
      </c>
      <c r="R230" s="31" t="str">
        <f t="shared" si="3"/>
        <v>E16042H88000</v>
      </c>
    </row>
    <row r="231" spans="1:18" s="31" customFormat="1" ht="19.7" customHeight="1" x14ac:dyDescent="0.25">
      <c r="A231" s="68" t="s">
        <v>45</v>
      </c>
      <c r="B231" s="69">
        <v>60</v>
      </c>
      <c r="C231" s="68" t="s">
        <v>661</v>
      </c>
      <c r="D231" s="70" t="s">
        <v>1054</v>
      </c>
      <c r="E231" s="70" t="s">
        <v>1117</v>
      </c>
      <c r="F231" s="70" t="s">
        <v>1105</v>
      </c>
      <c r="G231" s="69" t="s">
        <v>662</v>
      </c>
      <c r="H231" s="70" t="s">
        <v>1056</v>
      </c>
      <c r="I231" s="83">
        <v>-727.15</v>
      </c>
      <c r="J231" s="83">
        <v>-14.8</v>
      </c>
      <c r="K231" s="83">
        <v>0</v>
      </c>
      <c r="L231" s="83">
        <v>0</v>
      </c>
      <c r="M231" s="83">
        <v>0</v>
      </c>
      <c r="N231" s="83">
        <v>-741.95</v>
      </c>
      <c r="O231" s="35">
        <f>ROWS($A$8:N231)</f>
        <v>224</v>
      </c>
      <c r="P231" s="35" t="str">
        <f>IF($A231='Signature Page'!$H$8,O231,"")</f>
        <v/>
      </c>
      <c r="Q231" s="35" t="str">
        <f>IFERROR(SMALL($P$8:$P$1794,ROWS($P$8:P231)),"")</f>
        <v/>
      </c>
      <c r="R231" s="31" t="str">
        <f t="shared" si="3"/>
        <v>E16042M78000</v>
      </c>
    </row>
    <row r="232" spans="1:18" s="31" customFormat="1" ht="19.7" customHeight="1" x14ac:dyDescent="0.25">
      <c r="A232" s="68" t="s">
        <v>45</v>
      </c>
      <c r="B232" s="69">
        <v>60</v>
      </c>
      <c r="C232" s="68" t="s">
        <v>1319</v>
      </c>
      <c r="D232" s="70" t="s">
        <v>1054</v>
      </c>
      <c r="E232" s="70" t="s">
        <v>1117</v>
      </c>
      <c r="F232" s="70" t="s">
        <v>1105</v>
      </c>
      <c r="G232" s="69" t="s">
        <v>1320</v>
      </c>
      <c r="H232" s="70" t="s">
        <v>1056</v>
      </c>
      <c r="I232" s="83">
        <v>-239.84</v>
      </c>
      <c r="J232" s="83">
        <v>0</v>
      </c>
      <c r="K232" s="83">
        <v>0</v>
      </c>
      <c r="L232" s="83">
        <v>239.84</v>
      </c>
      <c r="M232" s="83">
        <v>0</v>
      </c>
      <c r="N232" s="83">
        <v>0</v>
      </c>
      <c r="O232" s="35">
        <f>ROWS($A$8:N232)</f>
        <v>225</v>
      </c>
      <c r="P232" s="35" t="str">
        <f>IF($A232='Signature Page'!$H$8,O232,"")</f>
        <v/>
      </c>
      <c r="Q232" s="35" t="str">
        <f>IFERROR(SMALL($P$8:$P$1794,ROWS($P$8:P232)),"")</f>
        <v/>
      </c>
      <c r="R232" s="31" t="str">
        <f t="shared" si="3"/>
        <v>E16042R78000</v>
      </c>
    </row>
    <row r="233" spans="1:18" s="31" customFormat="1" ht="19.7" customHeight="1" x14ac:dyDescent="0.25">
      <c r="A233" s="68" t="s">
        <v>45</v>
      </c>
      <c r="B233" s="69">
        <v>60</v>
      </c>
      <c r="C233" s="68" t="s">
        <v>1321</v>
      </c>
      <c r="D233" s="70" t="s">
        <v>1054</v>
      </c>
      <c r="E233" s="70" t="s">
        <v>1117</v>
      </c>
      <c r="F233" s="70" t="s">
        <v>1105</v>
      </c>
      <c r="G233" s="69" t="s">
        <v>1322</v>
      </c>
      <c r="H233" s="70" t="s">
        <v>1056</v>
      </c>
      <c r="I233" s="83">
        <v>-16775.05</v>
      </c>
      <c r="J233" s="83">
        <v>-1020.92</v>
      </c>
      <c r="K233" s="83">
        <v>1400</v>
      </c>
      <c r="L233" s="83">
        <v>16395.97</v>
      </c>
      <c r="M233" s="83">
        <v>0</v>
      </c>
      <c r="N233" s="83">
        <v>3.6379788070917101E-12</v>
      </c>
      <c r="O233" s="35">
        <f>ROWS($A$8:N233)</f>
        <v>226</v>
      </c>
      <c r="P233" s="35" t="str">
        <f>IF($A233='Signature Page'!$H$8,O233,"")</f>
        <v/>
      </c>
      <c r="Q233" s="35" t="str">
        <f>IFERROR(SMALL($P$8:$P$1794,ROWS($P$8:P233)),"")</f>
        <v/>
      </c>
      <c r="R233" s="31" t="str">
        <f t="shared" si="3"/>
        <v>E16042R88000</v>
      </c>
    </row>
    <row r="234" spans="1:18" s="31" customFormat="1" ht="19.7" customHeight="1" x14ac:dyDescent="0.25">
      <c r="A234" s="68" t="s">
        <v>45</v>
      </c>
      <c r="B234" s="69">
        <v>1</v>
      </c>
      <c r="C234" s="68">
        <v>43250000</v>
      </c>
      <c r="D234" s="70" t="s">
        <v>1057</v>
      </c>
      <c r="E234" s="70" t="s">
        <v>1117</v>
      </c>
      <c r="F234" s="70" t="s">
        <v>128</v>
      </c>
      <c r="G234" s="69" t="s">
        <v>617</v>
      </c>
      <c r="H234" s="70" t="s">
        <v>1056</v>
      </c>
      <c r="I234" s="83">
        <v>-232528.48</v>
      </c>
      <c r="J234" s="83">
        <v>-4309.82</v>
      </c>
      <c r="K234" s="83">
        <v>0</v>
      </c>
      <c r="L234" s="83">
        <v>0</v>
      </c>
      <c r="M234" s="83">
        <v>0</v>
      </c>
      <c r="N234" s="83">
        <v>-236838.3</v>
      </c>
      <c r="O234" s="35">
        <f>ROWS($A$8:N234)</f>
        <v>227</v>
      </c>
      <c r="P234" s="35" t="str">
        <f>IF($A234='Signature Page'!$H$8,O234,"")</f>
        <v/>
      </c>
      <c r="Q234" s="35" t="str">
        <f>IFERROR(SMALL($P$8:$P$1794,ROWS($P$8:P234)),"")</f>
        <v/>
      </c>
      <c r="R234" s="31" t="str">
        <f t="shared" si="3"/>
        <v>E16043250000</v>
      </c>
    </row>
    <row r="235" spans="1:18" s="31" customFormat="1" ht="19.7" customHeight="1" x14ac:dyDescent="0.25">
      <c r="A235" s="68" t="s">
        <v>45</v>
      </c>
      <c r="B235" s="69">
        <v>66</v>
      </c>
      <c r="C235" s="68">
        <v>43740000</v>
      </c>
      <c r="D235" s="70" t="s">
        <v>1059</v>
      </c>
      <c r="E235" s="70" t="s">
        <v>1117</v>
      </c>
      <c r="F235" s="70" t="s">
        <v>232</v>
      </c>
      <c r="G235" s="69" t="s">
        <v>674</v>
      </c>
      <c r="H235" s="70" t="s">
        <v>1056</v>
      </c>
      <c r="I235" s="83">
        <v>-205702.07</v>
      </c>
      <c r="J235" s="83">
        <v>0</v>
      </c>
      <c r="K235" s="83">
        <v>0</v>
      </c>
      <c r="L235" s="83">
        <v>0</v>
      </c>
      <c r="M235" s="83">
        <v>0</v>
      </c>
      <c r="N235" s="83">
        <v>-205702.07</v>
      </c>
      <c r="O235" s="35">
        <f>ROWS($A$8:N235)</f>
        <v>228</v>
      </c>
      <c r="P235" s="35" t="str">
        <f>IF($A235='Signature Page'!$H$8,O235,"")</f>
        <v/>
      </c>
      <c r="Q235" s="35" t="str">
        <f>IFERROR(SMALL($P$8:$P$1794,ROWS($P$8:P235)),"")</f>
        <v/>
      </c>
      <c r="R235" s="31" t="str">
        <f t="shared" si="3"/>
        <v>E16043740000</v>
      </c>
    </row>
    <row r="236" spans="1:18" s="31" customFormat="1" ht="19.7" customHeight="1" x14ac:dyDescent="0.25">
      <c r="A236" s="68" t="s">
        <v>45</v>
      </c>
      <c r="B236" s="69">
        <v>22</v>
      </c>
      <c r="C236" s="68" t="s">
        <v>692</v>
      </c>
      <c r="D236" s="70" t="s">
        <v>1055</v>
      </c>
      <c r="E236" s="70" t="s">
        <v>1117</v>
      </c>
      <c r="F236" s="70" t="s">
        <v>693</v>
      </c>
      <c r="G236" s="69" t="s">
        <v>693</v>
      </c>
      <c r="H236" s="70" t="s">
        <v>1056</v>
      </c>
      <c r="I236" s="83">
        <v>-96870286.780000001</v>
      </c>
      <c r="J236" s="83">
        <v>-605424004.83000004</v>
      </c>
      <c r="K236" s="83">
        <v>0</v>
      </c>
      <c r="L236" s="83">
        <v>593527297</v>
      </c>
      <c r="M236" s="83">
        <v>0</v>
      </c>
      <c r="N236" s="83">
        <v>-108766994.61</v>
      </c>
      <c r="O236" s="35">
        <f>ROWS($A$8:N236)</f>
        <v>229</v>
      </c>
      <c r="P236" s="35" t="str">
        <f>IF($A236='Signature Page'!$H$8,O236,"")</f>
        <v/>
      </c>
      <c r="Q236" s="35" t="str">
        <f>IFERROR(SMALL($P$8:$P$1794,ROWS($P$8:P236)),"")</f>
        <v/>
      </c>
      <c r="R236" s="31" t="str">
        <f t="shared" si="3"/>
        <v>E16043B10000</v>
      </c>
    </row>
    <row r="237" spans="1:18" s="31" customFormat="1" ht="19.7" customHeight="1" x14ac:dyDescent="0.25">
      <c r="A237" s="68" t="s">
        <v>45</v>
      </c>
      <c r="B237" s="69">
        <v>60</v>
      </c>
      <c r="C237" s="68" t="s">
        <v>698</v>
      </c>
      <c r="D237" s="70" t="s">
        <v>1054</v>
      </c>
      <c r="E237" s="70" t="s">
        <v>1117</v>
      </c>
      <c r="F237" s="70" t="s">
        <v>1105</v>
      </c>
      <c r="G237" s="69" t="s">
        <v>699</v>
      </c>
      <c r="H237" s="70" t="s">
        <v>1056</v>
      </c>
      <c r="I237" s="83">
        <v>-2352.8000000000002</v>
      </c>
      <c r="J237" s="83">
        <v>-44.05</v>
      </c>
      <c r="K237" s="83">
        <v>0</v>
      </c>
      <c r="L237" s="83">
        <v>0</v>
      </c>
      <c r="M237" s="83">
        <v>0</v>
      </c>
      <c r="N237" s="83">
        <v>-2396.85</v>
      </c>
      <c r="O237" s="35">
        <f>ROWS($A$8:N237)</f>
        <v>230</v>
      </c>
      <c r="P237" s="35" t="str">
        <f>IF($A237='Signature Page'!$H$8,O237,"")</f>
        <v/>
      </c>
      <c r="Q237" s="35" t="str">
        <f>IFERROR(SMALL($P$8:$P$1794,ROWS($P$8:P237)),"")</f>
        <v/>
      </c>
      <c r="R237" s="31" t="str">
        <f t="shared" si="3"/>
        <v>E16043F88000</v>
      </c>
    </row>
    <row r="238" spans="1:18" s="31" customFormat="1" ht="19.7" customHeight="1" x14ac:dyDescent="0.25">
      <c r="A238" s="68" t="s">
        <v>45</v>
      </c>
      <c r="B238" s="69">
        <v>1</v>
      </c>
      <c r="C238" s="68" t="s">
        <v>700</v>
      </c>
      <c r="D238" s="70" t="s">
        <v>1055</v>
      </c>
      <c r="E238" s="70" t="s">
        <v>1117</v>
      </c>
      <c r="F238" s="70" t="s">
        <v>128</v>
      </c>
      <c r="G238" s="69" t="s">
        <v>701</v>
      </c>
      <c r="H238" s="70" t="s">
        <v>1056</v>
      </c>
      <c r="I238" s="83">
        <v>-271.83999999999997</v>
      </c>
      <c r="J238" s="83">
        <v>0</v>
      </c>
      <c r="K238" s="83">
        <v>271.83999999999997</v>
      </c>
      <c r="L238" s="83">
        <v>0</v>
      </c>
      <c r="M238" s="83">
        <v>0</v>
      </c>
      <c r="N238" s="83">
        <v>0</v>
      </c>
      <c r="O238" s="35">
        <f>ROWS($A$8:N238)</f>
        <v>231</v>
      </c>
      <c r="P238" s="35" t="str">
        <f>IF($A238='Signature Page'!$H$8,O238,"")</f>
        <v/>
      </c>
      <c r="Q238" s="35" t="str">
        <f>IFERROR(SMALL($P$8:$P$1794,ROWS($P$8:P238)),"")</f>
        <v/>
      </c>
      <c r="R238" s="31" t="str">
        <f t="shared" si="3"/>
        <v>E16043L38000</v>
      </c>
    </row>
    <row r="239" spans="1:18" s="31" customFormat="1" ht="19.7" customHeight="1" x14ac:dyDescent="0.25">
      <c r="A239" s="68" t="s">
        <v>45</v>
      </c>
      <c r="B239" s="69">
        <v>1</v>
      </c>
      <c r="C239" s="68" t="s">
        <v>702</v>
      </c>
      <c r="D239" s="70" t="s">
        <v>1055</v>
      </c>
      <c r="E239" s="70" t="s">
        <v>1117</v>
      </c>
      <c r="F239" s="70" t="s">
        <v>128</v>
      </c>
      <c r="G239" s="69" t="s">
        <v>703</v>
      </c>
      <c r="H239" s="70" t="s">
        <v>1056</v>
      </c>
      <c r="I239" s="83">
        <v>-26.36</v>
      </c>
      <c r="J239" s="83">
        <v>0</v>
      </c>
      <c r="K239" s="83">
        <v>0</v>
      </c>
      <c r="L239" s="83">
        <v>0</v>
      </c>
      <c r="M239" s="83">
        <v>0</v>
      </c>
      <c r="N239" s="83">
        <v>-26.36</v>
      </c>
      <c r="O239" s="35">
        <f>ROWS($A$8:N239)</f>
        <v>232</v>
      </c>
      <c r="P239" s="35" t="str">
        <f>IF($A239='Signature Page'!$H$8,O239,"")</f>
        <v/>
      </c>
      <c r="Q239" s="35" t="str">
        <f>IFERROR(SMALL($P$8:$P$1794,ROWS($P$8:P239)),"")</f>
        <v/>
      </c>
      <c r="R239" s="31" t="str">
        <f t="shared" si="3"/>
        <v>E16043L50000</v>
      </c>
    </row>
    <row r="240" spans="1:18" s="31" customFormat="1" ht="19.7" customHeight="1" x14ac:dyDescent="0.25">
      <c r="A240" s="68" t="s">
        <v>45</v>
      </c>
      <c r="B240" s="69">
        <v>1</v>
      </c>
      <c r="C240" s="68" t="s">
        <v>704</v>
      </c>
      <c r="D240" s="70" t="s">
        <v>1055</v>
      </c>
      <c r="E240" s="70" t="s">
        <v>1117</v>
      </c>
      <c r="F240" s="70" t="s">
        <v>128</v>
      </c>
      <c r="G240" s="69" t="s">
        <v>705</v>
      </c>
      <c r="H240" s="70" t="s">
        <v>1056</v>
      </c>
      <c r="I240" s="83">
        <v>-1190.01</v>
      </c>
      <c r="J240" s="83">
        <v>0</v>
      </c>
      <c r="K240" s="83">
        <v>1190.01</v>
      </c>
      <c r="L240" s="83">
        <v>0</v>
      </c>
      <c r="M240" s="83">
        <v>0</v>
      </c>
      <c r="N240" s="83">
        <v>0</v>
      </c>
      <c r="O240" s="35">
        <f>ROWS($A$8:N240)</f>
        <v>233</v>
      </c>
      <c r="P240" s="35" t="str">
        <f>IF($A240='Signature Page'!$H$8,O240,"")</f>
        <v/>
      </c>
      <c r="Q240" s="35" t="str">
        <f>IFERROR(SMALL($P$8:$P$1794,ROWS($P$8:P240)),"")</f>
        <v/>
      </c>
      <c r="R240" s="31" t="str">
        <f t="shared" si="3"/>
        <v>E16043L78000</v>
      </c>
    </row>
    <row r="241" spans="1:18" s="31" customFormat="1" ht="19.7" customHeight="1" x14ac:dyDescent="0.25">
      <c r="A241" s="68" t="s">
        <v>45</v>
      </c>
      <c r="B241" s="69">
        <v>60</v>
      </c>
      <c r="C241" s="68" t="s">
        <v>706</v>
      </c>
      <c r="D241" s="70" t="s">
        <v>1054</v>
      </c>
      <c r="E241" s="70" t="s">
        <v>1117</v>
      </c>
      <c r="F241" s="70" t="s">
        <v>1105</v>
      </c>
      <c r="G241" s="69" t="s">
        <v>707</v>
      </c>
      <c r="H241" s="70" t="s">
        <v>1056</v>
      </c>
      <c r="I241" s="83">
        <v>-1056980.31</v>
      </c>
      <c r="J241" s="83">
        <v>-19886.84</v>
      </c>
      <c r="K241" s="83">
        <v>0</v>
      </c>
      <c r="L241" s="83">
        <v>0</v>
      </c>
      <c r="M241" s="83">
        <v>0</v>
      </c>
      <c r="N241" s="83">
        <v>-1076867.1499999999</v>
      </c>
      <c r="O241" s="35">
        <f>ROWS($A$8:N241)</f>
        <v>234</v>
      </c>
      <c r="P241" s="35" t="str">
        <f>IF($A241='Signature Page'!$H$8,O241,"")</f>
        <v/>
      </c>
      <c r="Q241" s="35" t="str">
        <f>IFERROR(SMALL($P$8:$P$1794,ROWS($P$8:P241)),"")</f>
        <v/>
      </c>
      <c r="R241" s="31" t="str">
        <f t="shared" si="3"/>
        <v>E16043M18000</v>
      </c>
    </row>
    <row r="242" spans="1:18" s="31" customFormat="1" ht="19.7" customHeight="1" x14ac:dyDescent="0.25">
      <c r="A242" s="68" t="s">
        <v>45</v>
      </c>
      <c r="B242" s="69">
        <v>60</v>
      </c>
      <c r="C242" s="68" t="s">
        <v>708</v>
      </c>
      <c r="D242" s="70" t="s">
        <v>1054</v>
      </c>
      <c r="E242" s="70" t="s">
        <v>1117</v>
      </c>
      <c r="F242" s="70" t="s">
        <v>1105</v>
      </c>
      <c r="G242" s="69" t="s">
        <v>709</v>
      </c>
      <c r="H242" s="70" t="s">
        <v>1056</v>
      </c>
      <c r="I242" s="83">
        <v>-4438.97</v>
      </c>
      <c r="J242" s="83">
        <v>-83.42</v>
      </c>
      <c r="K242" s="83">
        <v>0</v>
      </c>
      <c r="L242" s="83">
        <v>0</v>
      </c>
      <c r="M242" s="83">
        <v>0</v>
      </c>
      <c r="N242" s="83">
        <v>-4522.3900000000003</v>
      </c>
      <c r="O242" s="35">
        <f>ROWS($A$8:N242)</f>
        <v>235</v>
      </c>
      <c r="P242" s="35" t="str">
        <f>IF($A242='Signature Page'!$H$8,O242,"")</f>
        <v/>
      </c>
      <c r="Q242" s="35" t="str">
        <f>IFERROR(SMALL($P$8:$P$1794,ROWS($P$8:P242)),"")</f>
        <v/>
      </c>
      <c r="R242" s="31" t="str">
        <f t="shared" si="3"/>
        <v>E16043M48000</v>
      </c>
    </row>
    <row r="243" spans="1:18" s="31" customFormat="1" ht="19.7" customHeight="1" x14ac:dyDescent="0.25">
      <c r="A243" s="68" t="s">
        <v>45</v>
      </c>
      <c r="B243" s="69">
        <v>60</v>
      </c>
      <c r="C243" s="68" t="s">
        <v>710</v>
      </c>
      <c r="D243" s="70" t="s">
        <v>1054</v>
      </c>
      <c r="E243" s="70" t="s">
        <v>1117</v>
      </c>
      <c r="F243" s="70" t="s">
        <v>1105</v>
      </c>
      <c r="G243" s="69" t="s">
        <v>711</v>
      </c>
      <c r="H243" s="70" t="s">
        <v>1056</v>
      </c>
      <c r="I243" s="83">
        <v>-9102.8700000000008</v>
      </c>
      <c r="J243" s="83">
        <v>-171.33</v>
      </c>
      <c r="K243" s="83">
        <v>0</v>
      </c>
      <c r="L243" s="83">
        <v>0</v>
      </c>
      <c r="M243" s="83">
        <v>0</v>
      </c>
      <c r="N243" s="83">
        <v>-9274.2000000000007</v>
      </c>
      <c r="O243" s="35">
        <f>ROWS($A$8:N243)</f>
        <v>236</v>
      </c>
      <c r="P243" s="35" t="str">
        <f>IF($A243='Signature Page'!$H$8,O243,"")</f>
        <v/>
      </c>
      <c r="Q243" s="35" t="str">
        <f>IFERROR(SMALL($P$8:$P$1794,ROWS($P$8:P243)),"")</f>
        <v/>
      </c>
      <c r="R243" s="31" t="str">
        <f t="shared" si="3"/>
        <v>E16043M78000</v>
      </c>
    </row>
    <row r="244" spans="1:18" s="31" customFormat="1" ht="19.7" customHeight="1" x14ac:dyDescent="0.25">
      <c r="A244" s="68" t="s">
        <v>45</v>
      </c>
      <c r="B244" s="69">
        <v>60</v>
      </c>
      <c r="C244" s="68" t="s">
        <v>1323</v>
      </c>
      <c r="D244" s="70" t="s">
        <v>1054</v>
      </c>
      <c r="E244" s="70" t="s">
        <v>1117</v>
      </c>
      <c r="F244" s="70" t="s">
        <v>1105</v>
      </c>
      <c r="G244" s="69" t="s">
        <v>1324</v>
      </c>
      <c r="H244" s="70" t="s">
        <v>1056</v>
      </c>
      <c r="I244" s="83">
        <v>-9582.17</v>
      </c>
      <c r="J244" s="83">
        <v>-443.54</v>
      </c>
      <c r="K244" s="83">
        <v>0</v>
      </c>
      <c r="L244" s="83">
        <v>0</v>
      </c>
      <c r="M244" s="83">
        <v>0</v>
      </c>
      <c r="N244" s="83">
        <v>-10025.709999999999</v>
      </c>
      <c r="O244" s="35">
        <f>ROWS($A$8:N244)</f>
        <v>237</v>
      </c>
      <c r="P244" s="35" t="str">
        <f>IF($A244='Signature Page'!$H$8,O244,"")</f>
        <v/>
      </c>
      <c r="Q244" s="35" t="str">
        <f>IFERROR(SMALL($P$8:$P$1794,ROWS($P$8:P244)),"")</f>
        <v/>
      </c>
      <c r="R244" s="31" t="str">
        <f t="shared" si="3"/>
        <v>E16043R78000</v>
      </c>
    </row>
    <row r="245" spans="1:18" s="31" customFormat="1" ht="19.7" customHeight="1" x14ac:dyDescent="0.25">
      <c r="A245" s="68" t="s">
        <v>45</v>
      </c>
      <c r="B245" s="69">
        <v>60</v>
      </c>
      <c r="C245" s="68" t="s">
        <v>1494</v>
      </c>
      <c r="D245" s="70" t="s">
        <v>1054</v>
      </c>
      <c r="E245" s="70" t="s">
        <v>1117</v>
      </c>
      <c r="F245" s="70" t="s">
        <v>1105</v>
      </c>
      <c r="G245" s="69" t="s">
        <v>1495</v>
      </c>
      <c r="H245" s="70" t="s">
        <v>1056</v>
      </c>
      <c r="I245" s="83">
        <v>0</v>
      </c>
      <c r="J245" s="83">
        <v>-8377.7099999999991</v>
      </c>
      <c r="K245" s="83">
        <v>0</v>
      </c>
      <c r="L245" s="83">
        <v>0</v>
      </c>
      <c r="M245" s="83">
        <v>0</v>
      </c>
      <c r="N245" s="83">
        <v>-8377.7099999999991</v>
      </c>
      <c r="O245" s="35">
        <f>ROWS($A$8:N245)</f>
        <v>238</v>
      </c>
      <c r="P245" s="35" t="str">
        <f>IF($A245='Signature Page'!$H$8,O245,"")</f>
        <v/>
      </c>
      <c r="Q245" s="35" t="str">
        <f>IFERROR(SMALL($P$8:$P$1794,ROWS($P$8:P245)),"")</f>
        <v/>
      </c>
      <c r="R245" s="31" t="str">
        <f t="shared" si="3"/>
        <v>E16043T48000</v>
      </c>
    </row>
    <row r="246" spans="1:18" s="31" customFormat="1" ht="19.7" customHeight="1" x14ac:dyDescent="0.25">
      <c r="A246" s="68" t="s">
        <v>45</v>
      </c>
      <c r="B246" s="69">
        <v>1</v>
      </c>
      <c r="C246" s="68" t="s">
        <v>727</v>
      </c>
      <c r="D246" s="70" t="s">
        <v>1055</v>
      </c>
      <c r="E246" s="70" t="s">
        <v>1117</v>
      </c>
      <c r="F246" s="70" t="s">
        <v>128</v>
      </c>
      <c r="G246" s="69" t="s">
        <v>728</v>
      </c>
      <c r="H246" s="70" t="s">
        <v>1056</v>
      </c>
      <c r="I246" s="83">
        <v>-397.92</v>
      </c>
      <c r="J246" s="83">
        <v>-6.98</v>
      </c>
      <c r="K246" s="83">
        <v>0</v>
      </c>
      <c r="L246" s="83">
        <v>0</v>
      </c>
      <c r="M246" s="83">
        <v>0</v>
      </c>
      <c r="N246" s="83">
        <v>-404.9</v>
      </c>
      <c r="O246" s="35">
        <f>ROWS($A$8:N246)</f>
        <v>239</v>
      </c>
      <c r="P246" s="35" t="str">
        <f>IF($A246='Signature Page'!$H$8,O246,"")</f>
        <v/>
      </c>
      <c r="Q246" s="35" t="str">
        <f>IFERROR(SMALL($P$8:$P$1794,ROWS($P$8:P246)),"")</f>
        <v/>
      </c>
      <c r="R246" s="31" t="str">
        <f t="shared" si="3"/>
        <v>E16044F10000</v>
      </c>
    </row>
    <row r="247" spans="1:18" s="31" customFormat="1" ht="19.7" customHeight="1" x14ac:dyDescent="0.25">
      <c r="A247" s="68" t="s">
        <v>45</v>
      </c>
      <c r="B247" s="69">
        <v>60</v>
      </c>
      <c r="C247" s="68" t="s">
        <v>729</v>
      </c>
      <c r="D247" s="70" t="s">
        <v>1054</v>
      </c>
      <c r="E247" s="70" t="s">
        <v>1117</v>
      </c>
      <c r="F247" s="70" t="s">
        <v>1105</v>
      </c>
      <c r="G247" s="69" t="s">
        <v>730</v>
      </c>
      <c r="H247" s="70" t="s">
        <v>1056</v>
      </c>
      <c r="I247" s="83">
        <v>-53631.53</v>
      </c>
      <c r="J247" s="83">
        <v>-1085.54</v>
      </c>
      <c r="K247" s="83">
        <v>0</v>
      </c>
      <c r="L247" s="83">
        <v>0</v>
      </c>
      <c r="M247" s="83">
        <v>0</v>
      </c>
      <c r="N247" s="83">
        <v>-54717.07</v>
      </c>
      <c r="O247" s="35">
        <f>ROWS($A$8:N247)</f>
        <v>240</v>
      </c>
      <c r="P247" s="35" t="str">
        <f>IF($A247='Signature Page'!$H$8,O247,"")</f>
        <v/>
      </c>
      <c r="Q247" s="35" t="str">
        <f>IFERROR(SMALL($P$8:$P$1794,ROWS($P$8:P247)),"")</f>
        <v/>
      </c>
      <c r="R247" s="31" t="str">
        <f t="shared" si="3"/>
        <v>E16044F28000</v>
      </c>
    </row>
    <row r="248" spans="1:18" s="31" customFormat="1" ht="19.7" customHeight="1" x14ac:dyDescent="0.25">
      <c r="A248" s="68" t="s">
        <v>45</v>
      </c>
      <c r="B248" s="69">
        <v>1</v>
      </c>
      <c r="C248" s="68" t="s">
        <v>731</v>
      </c>
      <c r="D248" s="70" t="s">
        <v>1055</v>
      </c>
      <c r="E248" s="70" t="s">
        <v>1117</v>
      </c>
      <c r="F248" s="70" t="s">
        <v>128</v>
      </c>
      <c r="G248" s="69" t="s">
        <v>732</v>
      </c>
      <c r="H248" s="70" t="s">
        <v>1056</v>
      </c>
      <c r="I248" s="83">
        <v>-1950.58</v>
      </c>
      <c r="J248" s="83">
        <v>-36.57</v>
      </c>
      <c r="K248" s="83">
        <v>0</v>
      </c>
      <c r="L248" s="83">
        <v>0</v>
      </c>
      <c r="M248" s="83">
        <v>0</v>
      </c>
      <c r="N248" s="83">
        <v>-1987.15</v>
      </c>
      <c r="O248" s="35">
        <f>ROWS($A$8:N248)</f>
        <v>241</v>
      </c>
      <c r="P248" s="35" t="str">
        <f>IF($A248='Signature Page'!$H$8,O248,"")</f>
        <v/>
      </c>
      <c r="Q248" s="35" t="str">
        <f>IFERROR(SMALL($P$8:$P$1794,ROWS($P$8:P248)),"")</f>
        <v/>
      </c>
      <c r="R248" s="31" t="str">
        <f t="shared" si="3"/>
        <v>E16044F40000</v>
      </c>
    </row>
    <row r="249" spans="1:18" s="31" customFormat="1" ht="19.7" customHeight="1" x14ac:dyDescent="0.25">
      <c r="A249" s="68" t="s">
        <v>45</v>
      </c>
      <c r="B249" s="69">
        <v>60</v>
      </c>
      <c r="C249" s="68" t="s">
        <v>733</v>
      </c>
      <c r="D249" s="70" t="s">
        <v>1054</v>
      </c>
      <c r="E249" s="70" t="s">
        <v>1117</v>
      </c>
      <c r="F249" s="70" t="s">
        <v>1105</v>
      </c>
      <c r="G249" s="69" t="s">
        <v>734</v>
      </c>
      <c r="H249" s="70" t="s">
        <v>1056</v>
      </c>
      <c r="I249" s="83">
        <v>-14997.16</v>
      </c>
      <c r="J249" s="83">
        <v>-282.14</v>
      </c>
      <c r="K249" s="83">
        <v>0</v>
      </c>
      <c r="L249" s="83">
        <v>0</v>
      </c>
      <c r="M249" s="83">
        <v>0</v>
      </c>
      <c r="N249" s="83">
        <v>-15279.3</v>
      </c>
      <c r="O249" s="35">
        <f>ROWS($A$8:N249)</f>
        <v>242</v>
      </c>
      <c r="P249" s="35" t="str">
        <f>IF($A249='Signature Page'!$H$8,O249,"")</f>
        <v/>
      </c>
      <c r="Q249" s="35" t="str">
        <f>IFERROR(SMALL($P$8:$P$1794,ROWS($P$8:P249)),"")</f>
        <v/>
      </c>
      <c r="R249" s="31" t="str">
        <f t="shared" si="3"/>
        <v>E16044G88000</v>
      </c>
    </row>
    <row r="250" spans="1:18" s="31" customFormat="1" ht="19.7" customHeight="1" x14ac:dyDescent="0.25">
      <c r="A250" s="68" t="s">
        <v>45</v>
      </c>
      <c r="B250" s="69">
        <v>60</v>
      </c>
      <c r="C250" s="68" t="s">
        <v>737</v>
      </c>
      <c r="D250" s="70" t="s">
        <v>1054</v>
      </c>
      <c r="E250" s="70" t="s">
        <v>1117</v>
      </c>
      <c r="F250" s="70" t="s">
        <v>1105</v>
      </c>
      <c r="G250" s="69" t="s">
        <v>738</v>
      </c>
      <c r="H250" s="70" t="s">
        <v>1056</v>
      </c>
      <c r="I250" s="83">
        <v>-219.4</v>
      </c>
      <c r="J250" s="83">
        <v>-3.7</v>
      </c>
      <c r="K250" s="83">
        <v>0</v>
      </c>
      <c r="L250" s="83">
        <v>0</v>
      </c>
      <c r="M250" s="83">
        <v>0</v>
      </c>
      <c r="N250" s="83">
        <v>-223.1</v>
      </c>
      <c r="O250" s="35">
        <f>ROWS($A$8:N250)</f>
        <v>243</v>
      </c>
      <c r="P250" s="35" t="str">
        <f>IF($A250='Signature Page'!$H$8,O250,"")</f>
        <v/>
      </c>
      <c r="Q250" s="35" t="str">
        <f>IFERROR(SMALL($P$8:$P$1794,ROWS($P$8:P250)),"")</f>
        <v/>
      </c>
      <c r="R250" s="31" t="str">
        <f t="shared" si="3"/>
        <v>E16044J88000</v>
      </c>
    </row>
    <row r="251" spans="1:18" s="31" customFormat="1" ht="19.7" customHeight="1" x14ac:dyDescent="0.25">
      <c r="A251" s="68" t="s">
        <v>45</v>
      </c>
      <c r="B251" s="69">
        <v>5</v>
      </c>
      <c r="C251" s="68" t="s">
        <v>739</v>
      </c>
      <c r="D251" s="70" t="s">
        <v>1055</v>
      </c>
      <c r="E251" s="70" t="s">
        <v>1117</v>
      </c>
      <c r="F251" s="70" t="s">
        <v>1101</v>
      </c>
      <c r="G251" s="69" t="s">
        <v>740</v>
      </c>
      <c r="H251" s="70" t="s">
        <v>1056</v>
      </c>
      <c r="I251" s="83">
        <v>-115.74</v>
      </c>
      <c r="J251" s="83">
        <v>-1.75</v>
      </c>
      <c r="K251" s="83">
        <v>0</v>
      </c>
      <c r="L251" s="83">
        <v>0</v>
      </c>
      <c r="M251" s="83">
        <v>0</v>
      </c>
      <c r="N251" s="83">
        <v>-117.49</v>
      </c>
      <c r="O251" s="35">
        <f>ROWS($A$8:N251)</f>
        <v>244</v>
      </c>
      <c r="P251" s="35" t="str">
        <f>IF($A251='Signature Page'!$H$8,O251,"")</f>
        <v/>
      </c>
      <c r="Q251" s="35" t="str">
        <f>IFERROR(SMALL($P$8:$P$1794,ROWS($P$8:P251)),"")</f>
        <v/>
      </c>
      <c r="R251" s="31" t="str">
        <f t="shared" si="3"/>
        <v>E16044K10000</v>
      </c>
    </row>
    <row r="252" spans="1:18" s="31" customFormat="1" ht="19.7" customHeight="1" x14ac:dyDescent="0.25">
      <c r="A252" s="68" t="s">
        <v>45</v>
      </c>
      <c r="B252" s="69">
        <v>5</v>
      </c>
      <c r="C252" s="68" t="s">
        <v>741</v>
      </c>
      <c r="D252" s="70" t="s">
        <v>1055</v>
      </c>
      <c r="E252" s="70" t="s">
        <v>1117</v>
      </c>
      <c r="F252" s="70" t="s">
        <v>1101</v>
      </c>
      <c r="G252" s="69" t="s">
        <v>742</v>
      </c>
      <c r="H252" s="70" t="s">
        <v>1056</v>
      </c>
      <c r="I252" s="83">
        <v>-4946.8</v>
      </c>
      <c r="J252" s="83">
        <v>-95.14</v>
      </c>
      <c r="K252" s="83">
        <v>0</v>
      </c>
      <c r="L252" s="83">
        <v>0</v>
      </c>
      <c r="M252" s="83">
        <v>0</v>
      </c>
      <c r="N252" s="83">
        <v>-5041.9399999999996</v>
      </c>
      <c r="O252" s="35">
        <f>ROWS($A$8:N252)</f>
        <v>245</v>
      </c>
      <c r="P252" s="35" t="str">
        <f>IF($A252='Signature Page'!$H$8,O252,"")</f>
        <v/>
      </c>
      <c r="Q252" s="35" t="str">
        <f>IFERROR(SMALL($P$8:$P$1794,ROWS($P$8:P252)),"")</f>
        <v/>
      </c>
      <c r="R252" s="31" t="str">
        <f t="shared" si="3"/>
        <v>E16044K20000</v>
      </c>
    </row>
    <row r="253" spans="1:18" s="31" customFormat="1" ht="19.7" customHeight="1" x14ac:dyDescent="0.25">
      <c r="A253" s="68" t="s">
        <v>45</v>
      </c>
      <c r="B253" s="69">
        <v>60</v>
      </c>
      <c r="C253" s="68" t="s">
        <v>1325</v>
      </c>
      <c r="D253" s="70" t="s">
        <v>1054</v>
      </c>
      <c r="E253" s="70" t="s">
        <v>1117</v>
      </c>
      <c r="F253" s="70" t="s">
        <v>1105</v>
      </c>
      <c r="G253" s="69" t="s">
        <v>1326</v>
      </c>
      <c r="H253" s="70" t="s">
        <v>1056</v>
      </c>
      <c r="I253" s="83">
        <v>-4315.92</v>
      </c>
      <c r="J253" s="83">
        <v>-87.83</v>
      </c>
      <c r="K253" s="83">
        <v>0</v>
      </c>
      <c r="L253" s="83">
        <v>0</v>
      </c>
      <c r="M253" s="83">
        <v>0</v>
      </c>
      <c r="N253" s="83">
        <v>-4403.75</v>
      </c>
      <c r="O253" s="35">
        <f>ROWS($A$8:N253)</f>
        <v>246</v>
      </c>
      <c r="P253" s="35" t="str">
        <f>IF($A253='Signature Page'!$H$8,O253,"")</f>
        <v/>
      </c>
      <c r="Q253" s="35" t="str">
        <f>IFERROR(SMALL($P$8:$P$1794,ROWS($P$8:P253)),"")</f>
        <v/>
      </c>
      <c r="R253" s="31" t="str">
        <f t="shared" si="3"/>
        <v>E16044R18000</v>
      </c>
    </row>
    <row r="254" spans="1:18" s="31" customFormat="1" ht="19.7" customHeight="1" x14ac:dyDescent="0.25">
      <c r="A254" s="68" t="s">
        <v>45</v>
      </c>
      <c r="B254" s="69">
        <v>60</v>
      </c>
      <c r="C254" s="68" t="s">
        <v>1496</v>
      </c>
      <c r="D254" s="70" t="s">
        <v>1054</v>
      </c>
      <c r="E254" s="70" t="s">
        <v>1117</v>
      </c>
      <c r="F254" s="70" t="s">
        <v>1105</v>
      </c>
      <c r="G254" s="69" t="s">
        <v>1497</v>
      </c>
      <c r="H254" s="70" t="s">
        <v>1056</v>
      </c>
      <c r="I254" s="83">
        <v>0</v>
      </c>
      <c r="J254" s="83">
        <v>-2403.6799999999998</v>
      </c>
      <c r="K254" s="83">
        <v>7500</v>
      </c>
      <c r="L254" s="83">
        <v>0</v>
      </c>
      <c r="M254" s="83">
        <v>0</v>
      </c>
      <c r="N254" s="83">
        <v>5096.32</v>
      </c>
      <c r="O254" s="35">
        <f>ROWS($A$8:N254)</f>
        <v>247</v>
      </c>
      <c r="P254" s="35" t="str">
        <f>IF($A254='Signature Page'!$H$8,O254,"")</f>
        <v/>
      </c>
      <c r="Q254" s="35" t="str">
        <f>IFERROR(SMALL($P$8:$P$1794,ROWS($P$8:P254)),"")</f>
        <v/>
      </c>
      <c r="R254" s="31" t="str">
        <f t="shared" si="3"/>
        <v>E16044T88000</v>
      </c>
    </row>
    <row r="255" spans="1:18" s="31" customFormat="1" ht="19.7" customHeight="1" x14ac:dyDescent="0.25">
      <c r="A255" s="68" t="s">
        <v>45</v>
      </c>
      <c r="B255" s="69">
        <v>1</v>
      </c>
      <c r="C255" s="68">
        <v>45760000</v>
      </c>
      <c r="D255" s="70" t="s">
        <v>1057</v>
      </c>
      <c r="E255" s="70" t="s">
        <v>1117</v>
      </c>
      <c r="F255" s="70" t="s">
        <v>128</v>
      </c>
      <c r="G255" s="69" t="s">
        <v>773</v>
      </c>
      <c r="H255" s="70" t="s">
        <v>1056</v>
      </c>
      <c r="I255" s="83">
        <v>-183584490</v>
      </c>
      <c r="J255" s="83">
        <v>0</v>
      </c>
      <c r="K255" s="83">
        <v>0</v>
      </c>
      <c r="L255" s="83">
        <v>-25609941</v>
      </c>
      <c r="M255" s="83">
        <v>0</v>
      </c>
      <c r="N255" s="83">
        <v>-209194431</v>
      </c>
      <c r="O255" s="35">
        <f>ROWS($A$8:N255)</f>
        <v>248</v>
      </c>
      <c r="P255" s="35" t="str">
        <f>IF($A255='Signature Page'!$H$8,O255,"")</f>
        <v/>
      </c>
      <c r="Q255" s="35" t="str">
        <f>IFERROR(SMALL($P$8:$P$1794,ROWS($P$8:P255)),"")</f>
        <v/>
      </c>
      <c r="R255" s="31" t="str">
        <f t="shared" si="3"/>
        <v>E16045760000</v>
      </c>
    </row>
    <row r="256" spans="1:18" s="31" customFormat="1" ht="19.7" customHeight="1" x14ac:dyDescent="0.25">
      <c r="A256" s="68" t="s">
        <v>45</v>
      </c>
      <c r="B256" s="69">
        <v>1</v>
      </c>
      <c r="C256" s="68" t="s">
        <v>779</v>
      </c>
      <c r="D256" s="70" t="s">
        <v>1055</v>
      </c>
      <c r="E256" s="70" t="s">
        <v>1117</v>
      </c>
      <c r="F256" s="70" t="s">
        <v>128</v>
      </c>
      <c r="G256" s="69" t="s">
        <v>780</v>
      </c>
      <c r="H256" s="70" t="s">
        <v>1056</v>
      </c>
      <c r="I256" s="83">
        <v>-7.94</v>
      </c>
      <c r="J256" s="83">
        <v>0</v>
      </c>
      <c r="K256" s="83">
        <v>0</v>
      </c>
      <c r="L256" s="83">
        <v>0</v>
      </c>
      <c r="M256" s="83">
        <v>0</v>
      </c>
      <c r="N256" s="83">
        <v>-7.94</v>
      </c>
      <c r="O256" s="35">
        <f>ROWS($A$8:N256)</f>
        <v>249</v>
      </c>
      <c r="P256" s="35" t="str">
        <f>IF($A256='Signature Page'!$H$8,O256,"")</f>
        <v/>
      </c>
      <c r="Q256" s="35" t="str">
        <f>IFERROR(SMALL($P$8:$P$1794,ROWS($P$8:P256)),"")</f>
        <v/>
      </c>
      <c r="R256" s="31" t="str">
        <f t="shared" si="3"/>
        <v>E16045F80000</v>
      </c>
    </row>
    <row r="257" spans="1:18" s="31" customFormat="1" ht="19.7" customHeight="1" x14ac:dyDescent="0.25">
      <c r="A257" s="68" t="s">
        <v>45</v>
      </c>
      <c r="B257" s="69">
        <v>60</v>
      </c>
      <c r="C257" s="68" t="s">
        <v>781</v>
      </c>
      <c r="D257" s="70" t="s">
        <v>1054</v>
      </c>
      <c r="E257" s="70" t="s">
        <v>1117</v>
      </c>
      <c r="F257" s="70" t="s">
        <v>1105</v>
      </c>
      <c r="G257" s="69" t="s">
        <v>782</v>
      </c>
      <c r="H257" s="70" t="s">
        <v>1056</v>
      </c>
      <c r="I257" s="83">
        <v>-984.13</v>
      </c>
      <c r="J257" s="83">
        <v>-18.5</v>
      </c>
      <c r="K257" s="83">
        <v>0</v>
      </c>
      <c r="L257" s="83">
        <v>0</v>
      </c>
      <c r="M257" s="83">
        <v>0</v>
      </c>
      <c r="N257" s="83">
        <v>-1002.63</v>
      </c>
      <c r="O257" s="35">
        <f>ROWS($A$8:N257)</f>
        <v>250</v>
      </c>
      <c r="P257" s="35" t="str">
        <f>IF($A257='Signature Page'!$H$8,O257,"")</f>
        <v/>
      </c>
      <c r="Q257" s="35" t="str">
        <f>IFERROR(SMALL($P$8:$P$1794,ROWS($P$8:P257)),"")</f>
        <v/>
      </c>
      <c r="R257" s="31" t="str">
        <f t="shared" si="3"/>
        <v>E16045H68000</v>
      </c>
    </row>
    <row r="258" spans="1:18" s="31" customFormat="1" ht="19.7" customHeight="1" x14ac:dyDescent="0.25">
      <c r="A258" s="68" t="s">
        <v>45</v>
      </c>
      <c r="B258" s="69">
        <v>5</v>
      </c>
      <c r="C258" s="68" t="s">
        <v>783</v>
      </c>
      <c r="D258" s="70" t="s">
        <v>1055</v>
      </c>
      <c r="E258" s="70" t="s">
        <v>1117</v>
      </c>
      <c r="F258" s="70" t="s">
        <v>1101</v>
      </c>
      <c r="G258" s="69" t="s">
        <v>784</v>
      </c>
      <c r="H258" s="70" t="s">
        <v>1056</v>
      </c>
      <c r="I258" s="83">
        <v>-467.54</v>
      </c>
      <c r="J258" s="83">
        <v>-8.81</v>
      </c>
      <c r="K258" s="83">
        <v>0</v>
      </c>
      <c r="L258" s="83">
        <v>0</v>
      </c>
      <c r="M258" s="83">
        <v>0</v>
      </c>
      <c r="N258" s="83">
        <v>-476.35</v>
      </c>
      <c r="O258" s="35">
        <f>ROWS($A$8:N258)</f>
        <v>251</v>
      </c>
      <c r="P258" s="35" t="str">
        <f>IF($A258='Signature Page'!$H$8,O258,"")</f>
        <v/>
      </c>
      <c r="Q258" s="35" t="str">
        <f>IFERROR(SMALL($P$8:$P$1794,ROWS($P$8:P258)),"")</f>
        <v/>
      </c>
      <c r="R258" s="31" t="str">
        <f t="shared" si="3"/>
        <v>E16045H80000</v>
      </c>
    </row>
    <row r="259" spans="1:18" s="31" customFormat="1" ht="19.7" customHeight="1" x14ac:dyDescent="0.25">
      <c r="A259" s="68" t="s">
        <v>45</v>
      </c>
      <c r="B259" s="69">
        <v>60</v>
      </c>
      <c r="C259" s="68" t="s">
        <v>785</v>
      </c>
      <c r="D259" s="70" t="s">
        <v>1054</v>
      </c>
      <c r="E259" s="70" t="s">
        <v>1117</v>
      </c>
      <c r="F259" s="70" t="s">
        <v>1105</v>
      </c>
      <c r="G259" s="69" t="s">
        <v>786</v>
      </c>
      <c r="H259" s="70" t="s">
        <v>1056</v>
      </c>
      <c r="I259" s="83">
        <v>-18206.740000000002</v>
      </c>
      <c r="J259" s="83">
        <v>-342.45</v>
      </c>
      <c r="K259" s="83">
        <v>0</v>
      </c>
      <c r="L259" s="83">
        <v>0</v>
      </c>
      <c r="M259" s="83">
        <v>0</v>
      </c>
      <c r="N259" s="83">
        <v>-18549.189999999999</v>
      </c>
      <c r="O259" s="35">
        <f>ROWS($A$8:N259)</f>
        <v>252</v>
      </c>
      <c r="P259" s="35" t="str">
        <f>IF($A259='Signature Page'!$H$8,O259,"")</f>
        <v/>
      </c>
      <c r="Q259" s="35" t="str">
        <f>IFERROR(SMALL($P$8:$P$1794,ROWS($P$8:P259)),"")</f>
        <v/>
      </c>
      <c r="R259" s="31" t="str">
        <f t="shared" si="3"/>
        <v>E16045H98000</v>
      </c>
    </row>
    <row r="260" spans="1:18" s="31" customFormat="1" ht="19.7" customHeight="1" x14ac:dyDescent="0.25">
      <c r="A260" s="68" t="s">
        <v>45</v>
      </c>
      <c r="B260" s="69">
        <v>60</v>
      </c>
      <c r="C260" s="68" t="s">
        <v>789</v>
      </c>
      <c r="D260" s="70" t="s">
        <v>1054</v>
      </c>
      <c r="E260" s="70" t="s">
        <v>1117</v>
      </c>
      <c r="F260" s="70" t="s">
        <v>1105</v>
      </c>
      <c r="G260" s="69" t="s">
        <v>790</v>
      </c>
      <c r="H260" s="70" t="s">
        <v>1056</v>
      </c>
      <c r="I260" s="83">
        <v>1000</v>
      </c>
      <c r="J260" s="83">
        <v>0</v>
      </c>
      <c r="K260" s="83">
        <v>0</v>
      </c>
      <c r="L260" s="83">
        <v>0</v>
      </c>
      <c r="M260" s="83">
        <v>0</v>
      </c>
      <c r="N260" s="83">
        <v>1000</v>
      </c>
      <c r="O260" s="35">
        <f>ROWS($A$8:N260)</f>
        <v>253</v>
      </c>
      <c r="P260" s="35" t="str">
        <f>IF($A260='Signature Page'!$H$8,O260,"")</f>
        <v/>
      </c>
      <c r="Q260" s="35" t="str">
        <f>IFERROR(SMALL($P$8:$P$1794,ROWS($P$8:P260)),"")</f>
        <v/>
      </c>
      <c r="R260" s="31" t="str">
        <f t="shared" si="3"/>
        <v>E16045N78000</v>
      </c>
    </row>
    <row r="261" spans="1:18" s="31" customFormat="1" ht="19.7" customHeight="1" x14ac:dyDescent="0.25">
      <c r="A261" s="68" t="s">
        <v>45</v>
      </c>
      <c r="B261" s="69">
        <v>60</v>
      </c>
      <c r="C261" s="68" t="s">
        <v>791</v>
      </c>
      <c r="D261" s="70" t="s">
        <v>1054</v>
      </c>
      <c r="E261" s="70" t="s">
        <v>1117</v>
      </c>
      <c r="F261" s="70" t="s">
        <v>1105</v>
      </c>
      <c r="G261" s="69" t="s">
        <v>792</v>
      </c>
      <c r="H261" s="70" t="s">
        <v>1056</v>
      </c>
      <c r="I261" s="83">
        <v>-19982228.390000001</v>
      </c>
      <c r="J261" s="83">
        <v>-376349.12</v>
      </c>
      <c r="K261" s="83">
        <v>0</v>
      </c>
      <c r="L261" s="83">
        <v>0</v>
      </c>
      <c r="M261" s="83">
        <v>0</v>
      </c>
      <c r="N261" s="83">
        <v>-20358577.510000002</v>
      </c>
      <c r="O261" s="35">
        <f>ROWS($A$8:N261)</f>
        <v>254</v>
      </c>
      <c r="P261" s="35" t="str">
        <f>IF($A261='Signature Page'!$H$8,O261,"")</f>
        <v/>
      </c>
      <c r="Q261" s="35" t="str">
        <f>IFERROR(SMALL($P$8:$P$1794,ROWS($P$8:P261)),"")</f>
        <v/>
      </c>
      <c r="R261" s="31" t="str">
        <f t="shared" si="3"/>
        <v>E16045N88000</v>
      </c>
    </row>
    <row r="262" spans="1:18" s="31" customFormat="1" ht="19.7" customHeight="1" x14ac:dyDescent="0.25">
      <c r="A262" s="68" t="s">
        <v>45</v>
      </c>
      <c r="B262" s="69">
        <v>60</v>
      </c>
      <c r="C262" s="68" t="s">
        <v>793</v>
      </c>
      <c r="D262" s="70" t="s">
        <v>1054</v>
      </c>
      <c r="E262" s="70" t="s">
        <v>1117</v>
      </c>
      <c r="F262" s="70" t="s">
        <v>1105</v>
      </c>
      <c r="G262" s="69" t="s">
        <v>794</v>
      </c>
      <c r="H262" s="70" t="s">
        <v>1056</v>
      </c>
      <c r="I262" s="83">
        <v>-10898.65</v>
      </c>
      <c r="J262" s="83">
        <v>-157.30000000000001</v>
      </c>
      <c r="K262" s="83">
        <v>11023.69</v>
      </c>
      <c r="L262" s="83">
        <v>0</v>
      </c>
      <c r="M262" s="83">
        <v>0</v>
      </c>
      <c r="N262" s="83">
        <v>-32.259999999998399</v>
      </c>
      <c r="O262" s="35">
        <f>ROWS($A$8:N262)</f>
        <v>255</v>
      </c>
      <c r="P262" s="35" t="str">
        <f>IF($A262='Signature Page'!$H$8,O262,"")</f>
        <v/>
      </c>
      <c r="Q262" s="35" t="str">
        <f>IFERROR(SMALL($P$8:$P$1794,ROWS($P$8:P262)),"")</f>
        <v/>
      </c>
      <c r="R262" s="31" t="str">
        <f t="shared" si="3"/>
        <v>E16045N98000</v>
      </c>
    </row>
    <row r="263" spans="1:18" s="31" customFormat="1" ht="19.7" customHeight="1" x14ac:dyDescent="0.25">
      <c r="A263" s="68" t="s">
        <v>45</v>
      </c>
      <c r="B263" s="69">
        <v>60</v>
      </c>
      <c r="C263" s="68" t="s">
        <v>1545</v>
      </c>
      <c r="D263" s="70" t="s">
        <v>1054</v>
      </c>
      <c r="E263" s="70" t="s">
        <v>1117</v>
      </c>
      <c r="F263" s="70" t="s">
        <v>1105</v>
      </c>
      <c r="G263" s="69" t="s">
        <v>1546</v>
      </c>
      <c r="H263" s="70" t="s">
        <v>1056</v>
      </c>
      <c r="I263" s="83">
        <v>0</v>
      </c>
      <c r="J263" s="83">
        <v>-10275.94</v>
      </c>
      <c r="K263" s="83">
        <v>-14392997</v>
      </c>
      <c r="L263" s="83">
        <v>0</v>
      </c>
      <c r="M263" s="83">
        <v>0</v>
      </c>
      <c r="N263" s="83">
        <v>-14403272.939999999</v>
      </c>
      <c r="O263" s="35">
        <f>ROWS($A$8:N263)</f>
        <v>256</v>
      </c>
      <c r="P263" s="35" t="str">
        <f>IF($A263='Signature Page'!$H$8,O263,"")</f>
        <v/>
      </c>
      <c r="Q263" s="35" t="str">
        <f>IFERROR(SMALL($P$8:$P$1794,ROWS($P$8:P263)),"")</f>
        <v/>
      </c>
      <c r="R263" s="31" t="str">
        <f t="shared" si="3"/>
        <v>E16045T18000</v>
      </c>
    </row>
    <row r="264" spans="1:18" s="31" customFormat="1" ht="19.7" customHeight="1" x14ac:dyDescent="0.25">
      <c r="A264" s="68" t="s">
        <v>45</v>
      </c>
      <c r="B264" s="69">
        <v>59</v>
      </c>
      <c r="C264" s="68">
        <v>46120000</v>
      </c>
      <c r="D264" s="70" t="s">
        <v>1055</v>
      </c>
      <c r="E264" s="70" t="s">
        <v>1117</v>
      </c>
      <c r="F264" s="70" t="s">
        <v>1110</v>
      </c>
      <c r="G264" s="69" t="s">
        <v>816</v>
      </c>
      <c r="H264" s="70" t="s">
        <v>1056</v>
      </c>
      <c r="I264" s="83">
        <v>-134628</v>
      </c>
      <c r="J264" s="83">
        <v>-2532.59</v>
      </c>
      <c r="K264" s="83">
        <v>0</v>
      </c>
      <c r="L264" s="83">
        <v>0</v>
      </c>
      <c r="M264" s="83">
        <v>0</v>
      </c>
      <c r="N264" s="83">
        <v>-137160.59</v>
      </c>
      <c r="O264" s="35">
        <f>ROWS($A$8:N264)</f>
        <v>257</v>
      </c>
      <c r="P264" s="35" t="str">
        <f>IF($A264='Signature Page'!$H$8,O264,"")</f>
        <v/>
      </c>
      <c r="Q264" s="35" t="str">
        <f>IFERROR(SMALL($P$8:$P$1794,ROWS($P$8:P264)),"")</f>
        <v/>
      </c>
      <c r="R264" s="31" t="str">
        <f t="shared" ref="R264:R327" si="4">CONCATENATE(A264,C264)</f>
        <v>E16046120000</v>
      </c>
    </row>
    <row r="265" spans="1:18" s="31" customFormat="1" ht="19.7" customHeight="1" x14ac:dyDescent="0.25">
      <c r="A265" s="68" t="s">
        <v>45</v>
      </c>
      <c r="B265" s="69">
        <v>1</v>
      </c>
      <c r="C265" s="68">
        <v>46287000</v>
      </c>
      <c r="D265" s="70" t="s">
        <v>1057</v>
      </c>
      <c r="E265" s="70" t="s">
        <v>1117</v>
      </c>
      <c r="F265" s="70" t="s">
        <v>128</v>
      </c>
      <c r="G265" s="69" t="s">
        <v>817</v>
      </c>
      <c r="H265" s="70" t="s">
        <v>1056</v>
      </c>
      <c r="I265" s="83">
        <v>-27278.38</v>
      </c>
      <c r="J265" s="83">
        <v>-2409.81</v>
      </c>
      <c r="K265" s="83">
        <v>0</v>
      </c>
      <c r="L265" s="83">
        <v>0</v>
      </c>
      <c r="M265" s="83">
        <v>0</v>
      </c>
      <c r="N265" s="83">
        <v>-29688.19</v>
      </c>
      <c r="O265" s="35">
        <f>ROWS($A$8:N265)</f>
        <v>258</v>
      </c>
      <c r="P265" s="35" t="str">
        <f>IF($A265='Signature Page'!$H$8,O265,"")</f>
        <v/>
      </c>
      <c r="Q265" s="35" t="str">
        <f>IFERROR(SMALL($P$8:$P$1794,ROWS($P$8:P265)),"")</f>
        <v/>
      </c>
      <c r="R265" s="31" t="str">
        <f t="shared" si="4"/>
        <v>E16046287000</v>
      </c>
    </row>
    <row r="266" spans="1:18" s="31" customFormat="1" ht="19.7" customHeight="1" x14ac:dyDescent="0.25">
      <c r="A266" s="68" t="s">
        <v>45</v>
      </c>
      <c r="B266" s="69">
        <v>1</v>
      </c>
      <c r="C266" s="68">
        <v>46297000</v>
      </c>
      <c r="D266" s="70" t="s">
        <v>1055</v>
      </c>
      <c r="E266" s="70" t="s">
        <v>1117</v>
      </c>
      <c r="F266" s="70" t="s">
        <v>128</v>
      </c>
      <c r="G266" s="69" t="s">
        <v>1327</v>
      </c>
      <c r="H266" s="70" t="s">
        <v>1056</v>
      </c>
      <c r="I266" s="83">
        <v>-417.73</v>
      </c>
      <c r="J266" s="83">
        <v>-1341.68</v>
      </c>
      <c r="K266" s="83">
        <v>1327.86</v>
      </c>
      <c r="L266" s="83">
        <v>0</v>
      </c>
      <c r="M266" s="83">
        <v>0</v>
      </c>
      <c r="N266" s="83">
        <v>-431.55</v>
      </c>
      <c r="O266" s="35">
        <f>ROWS($A$8:N266)</f>
        <v>259</v>
      </c>
      <c r="P266" s="35" t="str">
        <f>IF($A266='Signature Page'!$H$8,O266,"")</f>
        <v/>
      </c>
      <c r="Q266" s="35" t="str">
        <f>IFERROR(SMALL($P$8:$P$1794,ROWS($P$8:P266)),"")</f>
        <v/>
      </c>
      <c r="R266" s="31" t="str">
        <f t="shared" si="4"/>
        <v>E16046297000</v>
      </c>
    </row>
    <row r="267" spans="1:18" s="31" customFormat="1" ht="19.7" customHeight="1" x14ac:dyDescent="0.25">
      <c r="A267" s="68" t="s">
        <v>45</v>
      </c>
      <c r="B267" s="69">
        <v>1</v>
      </c>
      <c r="C267" s="68">
        <v>46310000</v>
      </c>
      <c r="D267" s="70" t="s">
        <v>1055</v>
      </c>
      <c r="E267" s="70" t="s">
        <v>1117</v>
      </c>
      <c r="F267" s="70" t="s">
        <v>128</v>
      </c>
      <c r="G267" s="69" t="s">
        <v>818</v>
      </c>
      <c r="H267" s="70" t="s">
        <v>1056</v>
      </c>
      <c r="I267" s="83">
        <v>-1481681.56</v>
      </c>
      <c r="J267" s="83">
        <v>-36670.46</v>
      </c>
      <c r="K267" s="83">
        <v>-858487.5</v>
      </c>
      <c r="L267" s="83">
        <v>0</v>
      </c>
      <c r="M267" s="83">
        <v>0</v>
      </c>
      <c r="N267" s="83">
        <v>-2376839.52</v>
      </c>
      <c r="O267" s="35">
        <f>ROWS($A$8:N267)</f>
        <v>260</v>
      </c>
      <c r="P267" s="35" t="str">
        <f>IF($A267='Signature Page'!$H$8,O267,"")</f>
        <v/>
      </c>
      <c r="Q267" s="35" t="str">
        <f>IFERROR(SMALL($P$8:$P$1794,ROWS($P$8:P267)),"")</f>
        <v/>
      </c>
      <c r="R267" s="31" t="str">
        <f t="shared" si="4"/>
        <v>E16046310000</v>
      </c>
    </row>
    <row r="268" spans="1:18" s="31" customFormat="1" ht="19.7" customHeight="1" x14ac:dyDescent="0.25">
      <c r="A268" s="68" t="s">
        <v>45</v>
      </c>
      <c r="B268" s="69">
        <v>1</v>
      </c>
      <c r="C268" s="68">
        <v>46580000</v>
      </c>
      <c r="D268" s="70" t="s">
        <v>1055</v>
      </c>
      <c r="E268" s="70" t="s">
        <v>1117</v>
      </c>
      <c r="F268" s="70" t="s">
        <v>128</v>
      </c>
      <c r="G268" s="69" t="s">
        <v>821</v>
      </c>
      <c r="H268" s="70" t="s">
        <v>1056</v>
      </c>
      <c r="I268" s="83">
        <v>-17398672</v>
      </c>
      <c r="J268" s="83">
        <v>-5455.7800000000298</v>
      </c>
      <c r="K268" s="83">
        <v>0</v>
      </c>
      <c r="L268" s="83">
        <v>883600</v>
      </c>
      <c r="M268" s="83">
        <v>0</v>
      </c>
      <c r="N268" s="83">
        <v>-16520527.779999999</v>
      </c>
      <c r="O268" s="35">
        <f>ROWS($A$8:N268)</f>
        <v>261</v>
      </c>
      <c r="P268" s="35" t="str">
        <f>IF($A268='Signature Page'!$H$8,O268,"")</f>
        <v/>
      </c>
      <c r="Q268" s="35" t="str">
        <f>IFERROR(SMALL($P$8:$P$1794,ROWS($P$8:P268)),"")</f>
        <v/>
      </c>
      <c r="R268" s="31" t="str">
        <f t="shared" si="4"/>
        <v>E16046580000</v>
      </c>
    </row>
    <row r="269" spans="1:18" s="31" customFormat="1" ht="19.7" customHeight="1" x14ac:dyDescent="0.25">
      <c r="A269" s="68" t="s">
        <v>45</v>
      </c>
      <c r="B269" s="69">
        <v>1</v>
      </c>
      <c r="C269" s="68">
        <v>46600000</v>
      </c>
      <c r="D269" s="70" t="s">
        <v>1055</v>
      </c>
      <c r="E269" s="70" t="s">
        <v>1117</v>
      </c>
      <c r="F269" s="70" t="s">
        <v>128</v>
      </c>
      <c r="G269" s="69" t="s">
        <v>822</v>
      </c>
      <c r="H269" s="70" t="s">
        <v>1056</v>
      </c>
      <c r="I269" s="83">
        <v>-4814437.07</v>
      </c>
      <c r="J269" s="83">
        <v>-102048.58</v>
      </c>
      <c r="K269" s="83">
        <v>0</v>
      </c>
      <c r="L269" s="83">
        <v>-1254750</v>
      </c>
      <c r="M269" s="83">
        <v>0</v>
      </c>
      <c r="N269" s="83">
        <v>-6171235.6500000004</v>
      </c>
      <c r="O269" s="35">
        <f>ROWS($A$8:N269)</f>
        <v>262</v>
      </c>
      <c r="P269" s="35" t="str">
        <f>IF($A269='Signature Page'!$H$8,O269,"")</f>
        <v/>
      </c>
      <c r="Q269" s="35" t="str">
        <f>IFERROR(SMALL($P$8:$P$1794,ROWS($P$8:P269)),"")</f>
        <v/>
      </c>
      <c r="R269" s="31" t="str">
        <f t="shared" si="4"/>
        <v>E16046600000</v>
      </c>
    </row>
    <row r="270" spans="1:18" s="31" customFormat="1" ht="19.7" customHeight="1" x14ac:dyDescent="0.25">
      <c r="A270" s="68" t="s">
        <v>45</v>
      </c>
      <c r="B270" s="69">
        <v>1</v>
      </c>
      <c r="C270" s="68">
        <v>46630000</v>
      </c>
      <c r="D270" s="70" t="s">
        <v>1057</v>
      </c>
      <c r="E270" s="70" t="s">
        <v>1117</v>
      </c>
      <c r="F270" s="70" t="s">
        <v>128</v>
      </c>
      <c r="G270" s="69" t="s">
        <v>442</v>
      </c>
      <c r="H270" s="70" t="s">
        <v>1056</v>
      </c>
      <c r="I270" s="83">
        <v>-1023777259</v>
      </c>
      <c r="J270" s="83">
        <v>0</v>
      </c>
      <c r="K270" s="83">
        <v>0</v>
      </c>
      <c r="L270" s="83">
        <v>1000061296.17</v>
      </c>
      <c r="M270" s="83">
        <v>0</v>
      </c>
      <c r="N270" s="83">
        <v>-23715962.829999901</v>
      </c>
      <c r="O270" s="35">
        <f>ROWS($A$8:N270)</f>
        <v>263</v>
      </c>
      <c r="P270" s="35" t="str">
        <f>IF($A270='Signature Page'!$H$8,O270,"")</f>
        <v/>
      </c>
      <c r="Q270" s="35" t="str">
        <f>IFERROR(SMALL($P$8:$P$1794,ROWS($P$8:P270)),"")</f>
        <v/>
      </c>
      <c r="R270" s="31" t="str">
        <f t="shared" si="4"/>
        <v>E16046630000</v>
      </c>
    </row>
    <row r="271" spans="1:18" s="31" customFormat="1" ht="19.7" customHeight="1" x14ac:dyDescent="0.25">
      <c r="A271" s="68" t="s">
        <v>45</v>
      </c>
      <c r="B271" s="69">
        <v>1</v>
      </c>
      <c r="C271" s="68">
        <v>46907000</v>
      </c>
      <c r="D271" s="70" t="s">
        <v>1055</v>
      </c>
      <c r="E271" s="70" t="s">
        <v>1117</v>
      </c>
      <c r="F271" s="70" t="s">
        <v>128</v>
      </c>
      <c r="G271" s="69" t="s">
        <v>1328</v>
      </c>
      <c r="H271" s="70" t="s">
        <v>1056</v>
      </c>
      <c r="I271" s="83">
        <v>-72061.289999999994</v>
      </c>
      <c r="J271" s="83">
        <v>0</v>
      </c>
      <c r="K271" s="83">
        <v>0</v>
      </c>
      <c r="L271" s="83">
        <v>0</v>
      </c>
      <c r="M271" s="83">
        <v>0</v>
      </c>
      <c r="N271" s="83">
        <v>-72061.289999999994</v>
      </c>
      <c r="O271" s="35">
        <f>ROWS($A$8:N271)</f>
        <v>264</v>
      </c>
      <c r="P271" s="35" t="str">
        <f>IF($A271='Signature Page'!$H$8,O271,"")</f>
        <v/>
      </c>
      <c r="Q271" s="35" t="str">
        <f>IFERROR(SMALL($P$8:$P$1794,ROWS($P$8:P271)),"")</f>
        <v/>
      </c>
      <c r="R271" s="31" t="str">
        <f t="shared" si="4"/>
        <v>E16046907000</v>
      </c>
    </row>
    <row r="272" spans="1:18" s="31" customFormat="1" ht="19.7" customHeight="1" x14ac:dyDescent="0.25">
      <c r="A272" s="68" t="s">
        <v>45</v>
      </c>
      <c r="B272" s="69">
        <v>1</v>
      </c>
      <c r="C272" s="68">
        <v>46917000</v>
      </c>
      <c r="D272" s="70" t="s">
        <v>1055</v>
      </c>
      <c r="E272" s="70" t="s">
        <v>1117</v>
      </c>
      <c r="F272" s="70" t="s">
        <v>128</v>
      </c>
      <c r="G272" s="69" t="s">
        <v>823</v>
      </c>
      <c r="H272" s="70" t="s">
        <v>1056</v>
      </c>
      <c r="I272" s="83">
        <v>-50490</v>
      </c>
      <c r="J272" s="83">
        <v>0</v>
      </c>
      <c r="K272" s="83">
        <v>0</v>
      </c>
      <c r="L272" s="83">
        <v>0</v>
      </c>
      <c r="M272" s="83">
        <v>0</v>
      </c>
      <c r="N272" s="83">
        <v>-50490</v>
      </c>
      <c r="O272" s="35">
        <f>ROWS($A$8:N272)</f>
        <v>265</v>
      </c>
      <c r="P272" s="35" t="str">
        <f>IF($A272='Signature Page'!$H$8,O272,"")</f>
        <v/>
      </c>
      <c r="Q272" s="35" t="str">
        <f>IFERROR(SMALL($P$8:$P$1794,ROWS($P$8:P272)),"")</f>
        <v/>
      </c>
      <c r="R272" s="31" t="str">
        <f t="shared" si="4"/>
        <v>E16046917000</v>
      </c>
    </row>
    <row r="273" spans="1:18" s="31" customFormat="1" ht="19.7" customHeight="1" x14ac:dyDescent="0.25">
      <c r="A273" s="68" t="s">
        <v>45</v>
      </c>
      <c r="B273" s="69">
        <v>9</v>
      </c>
      <c r="C273" s="68">
        <v>46930000</v>
      </c>
      <c r="D273" s="70" t="s">
        <v>1055</v>
      </c>
      <c r="E273" s="70" t="s">
        <v>1117</v>
      </c>
      <c r="F273" s="70" t="s">
        <v>1120</v>
      </c>
      <c r="G273" s="69" t="s">
        <v>824</v>
      </c>
      <c r="H273" s="70" t="s">
        <v>1056</v>
      </c>
      <c r="I273" s="83">
        <v>-153544926.58000001</v>
      </c>
      <c r="J273" s="83">
        <v>-2904986.24</v>
      </c>
      <c r="K273" s="83">
        <v>2290352.16</v>
      </c>
      <c r="L273" s="83">
        <v>0</v>
      </c>
      <c r="M273" s="83">
        <v>0</v>
      </c>
      <c r="N273" s="83">
        <v>-154159560.66</v>
      </c>
      <c r="O273" s="35">
        <f>ROWS($A$8:N273)</f>
        <v>266</v>
      </c>
      <c r="P273" s="35" t="str">
        <f>IF($A273='Signature Page'!$H$8,O273,"")</f>
        <v/>
      </c>
      <c r="Q273" s="35" t="str">
        <f>IFERROR(SMALL($P$8:$P$1794,ROWS($P$8:P273)),"")</f>
        <v/>
      </c>
      <c r="R273" s="31" t="str">
        <f t="shared" si="4"/>
        <v>E16046930000</v>
      </c>
    </row>
    <row r="274" spans="1:18" s="31" customFormat="1" ht="19.7" customHeight="1" x14ac:dyDescent="0.25">
      <c r="A274" s="68" t="s">
        <v>45</v>
      </c>
      <c r="B274" s="69">
        <v>1</v>
      </c>
      <c r="C274" s="68" t="s">
        <v>829</v>
      </c>
      <c r="D274" s="70" t="s">
        <v>1055</v>
      </c>
      <c r="E274" s="70" t="s">
        <v>1117</v>
      </c>
      <c r="F274" s="70" t="s">
        <v>128</v>
      </c>
      <c r="G274" s="69" t="s">
        <v>830</v>
      </c>
      <c r="H274" s="70" t="s">
        <v>1056</v>
      </c>
      <c r="I274" s="83">
        <v>-12.37</v>
      </c>
      <c r="J274" s="83">
        <v>0</v>
      </c>
      <c r="K274" s="83">
        <v>0</v>
      </c>
      <c r="L274" s="83">
        <v>0</v>
      </c>
      <c r="M274" s="83">
        <v>0</v>
      </c>
      <c r="N274" s="83">
        <v>-12.37</v>
      </c>
      <c r="O274" s="35">
        <f>ROWS($A$8:N274)</f>
        <v>267</v>
      </c>
      <c r="P274" s="35" t="str">
        <f>IF($A274='Signature Page'!$H$8,O274,"")</f>
        <v/>
      </c>
      <c r="Q274" s="35" t="str">
        <f>IFERROR(SMALL($P$8:$P$1794,ROWS($P$8:P274)),"")</f>
        <v/>
      </c>
      <c r="R274" s="31" t="str">
        <f t="shared" si="4"/>
        <v>E16046E90000</v>
      </c>
    </row>
    <row r="275" spans="1:18" s="31" customFormat="1" ht="19.7" customHeight="1" x14ac:dyDescent="0.25">
      <c r="A275" s="68" t="s">
        <v>45</v>
      </c>
      <c r="B275" s="69">
        <v>1</v>
      </c>
      <c r="C275" s="68" t="s">
        <v>831</v>
      </c>
      <c r="D275" s="70" t="s">
        <v>1055</v>
      </c>
      <c r="E275" s="70" t="s">
        <v>1117</v>
      </c>
      <c r="F275" s="70" t="s">
        <v>128</v>
      </c>
      <c r="G275" s="69" t="s">
        <v>832</v>
      </c>
      <c r="H275" s="70" t="s">
        <v>1056</v>
      </c>
      <c r="I275" s="83">
        <v>-30.37</v>
      </c>
      <c r="J275" s="83">
        <v>-0.01</v>
      </c>
      <c r="K275" s="83">
        <v>0</v>
      </c>
      <c r="L275" s="83">
        <v>0</v>
      </c>
      <c r="M275" s="83">
        <v>0</v>
      </c>
      <c r="N275" s="83">
        <v>-30.38</v>
      </c>
      <c r="O275" s="35">
        <f>ROWS($A$8:N275)</f>
        <v>268</v>
      </c>
      <c r="P275" s="35" t="str">
        <f>IF($A275='Signature Page'!$H$8,O275,"")</f>
        <v/>
      </c>
      <c r="Q275" s="35" t="str">
        <f>IFERROR(SMALL($P$8:$P$1794,ROWS($P$8:P275)),"")</f>
        <v/>
      </c>
      <c r="R275" s="31" t="str">
        <f t="shared" si="4"/>
        <v>E16046F50000</v>
      </c>
    </row>
    <row r="276" spans="1:18" s="31" customFormat="1" ht="19.7" customHeight="1" x14ac:dyDescent="0.25">
      <c r="A276" s="68" t="s">
        <v>45</v>
      </c>
      <c r="B276" s="69">
        <v>14</v>
      </c>
      <c r="C276" s="68" t="s">
        <v>837</v>
      </c>
      <c r="D276" s="70" t="s">
        <v>1055</v>
      </c>
      <c r="E276" s="70" t="s">
        <v>1117</v>
      </c>
      <c r="F276" s="70" t="s">
        <v>1119</v>
      </c>
      <c r="G276" s="69" t="s">
        <v>1329</v>
      </c>
      <c r="H276" s="70" t="s">
        <v>1056</v>
      </c>
      <c r="I276" s="83">
        <v>-11297937.869999999</v>
      </c>
      <c r="J276" s="83">
        <v>-44978573.890000001</v>
      </c>
      <c r="K276" s="83">
        <v>56276511.759999998</v>
      </c>
      <c r="L276" s="83">
        <v>0</v>
      </c>
      <c r="M276" s="83">
        <v>0</v>
      </c>
      <c r="N276" s="83">
        <v>7.4505805969238298E-9</v>
      </c>
      <c r="O276" s="35">
        <f>ROWS($A$8:N276)</f>
        <v>269</v>
      </c>
      <c r="P276" s="35" t="str">
        <f>IF($A276='Signature Page'!$H$8,O276,"")</f>
        <v/>
      </c>
      <c r="Q276" s="35" t="str">
        <f>IFERROR(SMALL($P$8:$P$1794,ROWS($P$8:P276)),"")</f>
        <v/>
      </c>
      <c r="R276" s="31" t="str">
        <f t="shared" si="4"/>
        <v>E16046H77000</v>
      </c>
    </row>
    <row r="277" spans="1:18" s="31" customFormat="1" ht="19.7" customHeight="1" x14ac:dyDescent="0.25">
      <c r="A277" s="68" t="s">
        <v>45</v>
      </c>
      <c r="B277" s="69">
        <v>5</v>
      </c>
      <c r="C277" s="68" t="s">
        <v>838</v>
      </c>
      <c r="D277" s="70" t="s">
        <v>1055</v>
      </c>
      <c r="E277" s="70" t="s">
        <v>1117</v>
      </c>
      <c r="F277" s="70" t="s">
        <v>1101</v>
      </c>
      <c r="G277" s="69" t="s">
        <v>839</v>
      </c>
      <c r="H277" s="70" t="s">
        <v>1056</v>
      </c>
      <c r="I277" s="83">
        <v>-10886019.949999999</v>
      </c>
      <c r="J277" s="83">
        <v>-96024512.340000004</v>
      </c>
      <c r="K277" s="83">
        <v>96396057.819999993</v>
      </c>
      <c r="L277" s="83">
        <v>0</v>
      </c>
      <c r="M277" s="83">
        <v>0</v>
      </c>
      <c r="N277" s="83">
        <v>-10514474.470000001</v>
      </c>
      <c r="O277" s="35">
        <f>ROWS($A$8:N277)</f>
        <v>270</v>
      </c>
      <c r="P277" s="35" t="str">
        <f>IF($A277='Signature Page'!$H$8,O277,"")</f>
        <v/>
      </c>
      <c r="Q277" s="35" t="str">
        <f>IFERROR(SMALL($P$8:$P$1794,ROWS($P$8:P277)),"")</f>
        <v/>
      </c>
      <c r="R277" s="31" t="str">
        <f t="shared" si="4"/>
        <v>E16046K50000</v>
      </c>
    </row>
    <row r="278" spans="1:18" s="31" customFormat="1" ht="19.7" customHeight="1" x14ac:dyDescent="0.25">
      <c r="A278" s="68" t="s">
        <v>45</v>
      </c>
      <c r="B278" s="69">
        <v>1</v>
      </c>
      <c r="C278" s="68" t="s">
        <v>842</v>
      </c>
      <c r="D278" s="70" t="s">
        <v>1057</v>
      </c>
      <c r="E278" s="70" t="s">
        <v>1117</v>
      </c>
      <c r="F278" s="70" t="s">
        <v>128</v>
      </c>
      <c r="G278" s="69" t="s">
        <v>843</v>
      </c>
      <c r="H278" s="70" t="s">
        <v>1056</v>
      </c>
      <c r="I278" s="83">
        <v>-1848358.14</v>
      </c>
      <c r="J278" s="83">
        <v>-51458.32</v>
      </c>
      <c r="K278" s="83">
        <v>-347210</v>
      </c>
      <c r="L278" s="83">
        <v>0</v>
      </c>
      <c r="M278" s="83">
        <v>0</v>
      </c>
      <c r="N278" s="83">
        <v>-2247026.46</v>
      </c>
      <c r="O278" s="35">
        <f>ROWS($A$8:N278)</f>
        <v>271</v>
      </c>
      <c r="P278" s="35" t="str">
        <f>IF($A278='Signature Page'!$H$8,O278,"")</f>
        <v/>
      </c>
      <c r="Q278" s="35" t="str">
        <f>IFERROR(SMALL($P$8:$P$1794,ROWS($P$8:P278)),"")</f>
        <v/>
      </c>
      <c r="R278" s="31" t="str">
        <f t="shared" si="4"/>
        <v>E16046M90000</v>
      </c>
    </row>
    <row r="279" spans="1:18" s="31" customFormat="1" ht="19.7" customHeight="1" x14ac:dyDescent="0.25">
      <c r="A279" s="68" t="s">
        <v>45</v>
      </c>
      <c r="B279" s="69">
        <v>60</v>
      </c>
      <c r="C279" s="68" t="s">
        <v>846</v>
      </c>
      <c r="D279" s="70" t="s">
        <v>1054</v>
      </c>
      <c r="E279" s="70" t="s">
        <v>1117</v>
      </c>
      <c r="F279" s="70" t="s">
        <v>1105</v>
      </c>
      <c r="G279" s="69" t="s">
        <v>847</v>
      </c>
      <c r="H279" s="70" t="s">
        <v>1056</v>
      </c>
      <c r="I279" s="83">
        <v>-91.02</v>
      </c>
      <c r="J279" s="83">
        <v>0</v>
      </c>
      <c r="K279" s="83">
        <v>0</v>
      </c>
      <c r="L279" s="83">
        <v>91.02</v>
      </c>
      <c r="M279" s="83">
        <v>0</v>
      </c>
      <c r="N279" s="83">
        <v>0</v>
      </c>
      <c r="O279" s="35">
        <f>ROWS($A$8:N279)</f>
        <v>272</v>
      </c>
      <c r="P279" s="35" t="str">
        <f>IF($A279='Signature Page'!$H$8,O279,"")</f>
        <v/>
      </c>
      <c r="Q279" s="35" t="str">
        <f>IFERROR(SMALL($P$8:$P$1794,ROWS($P$8:P279)),"")</f>
        <v/>
      </c>
      <c r="R279" s="31" t="str">
        <f t="shared" si="4"/>
        <v>E16046N38000</v>
      </c>
    </row>
    <row r="280" spans="1:18" s="31" customFormat="1" ht="19.7" customHeight="1" x14ac:dyDescent="0.25">
      <c r="A280" s="68" t="s">
        <v>45</v>
      </c>
      <c r="B280" s="69">
        <v>66</v>
      </c>
      <c r="C280" s="68">
        <v>47020000</v>
      </c>
      <c r="D280" s="70" t="s">
        <v>1059</v>
      </c>
      <c r="E280" s="70" t="s">
        <v>1117</v>
      </c>
      <c r="F280" s="70" t="s">
        <v>232</v>
      </c>
      <c r="G280" s="69" t="s">
        <v>848</v>
      </c>
      <c r="H280" s="70" t="s">
        <v>1056</v>
      </c>
      <c r="I280" s="83">
        <v>-73510.740000000005</v>
      </c>
      <c r="J280" s="83">
        <v>0</v>
      </c>
      <c r="K280" s="83">
        <v>0</v>
      </c>
      <c r="L280" s="83">
        <v>0</v>
      </c>
      <c r="M280" s="83">
        <v>0</v>
      </c>
      <c r="N280" s="83">
        <v>-73510.740000000005</v>
      </c>
      <c r="O280" s="35">
        <f>ROWS($A$8:N280)</f>
        <v>273</v>
      </c>
      <c r="P280" s="35" t="str">
        <f>IF($A280='Signature Page'!$H$8,O280,"")</f>
        <v/>
      </c>
      <c r="Q280" s="35" t="str">
        <f>IFERROR(SMALL($P$8:$P$1794,ROWS($P$8:P280)),"")</f>
        <v/>
      </c>
      <c r="R280" s="31" t="str">
        <f t="shared" si="4"/>
        <v>E16047020000</v>
      </c>
    </row>
    <row r="281" spans="1:18" s="31" customFormat="1" ht="19.7" customHeight="1" x14ac:dyDescent="0.25">
      <c r="A281" s="68" t="s">
        <v>45</v>
      </c>
      <c r="B281" s="69">
        <v>66</v>
      </c>
      <c r="C281" s="68">
        <v>47030000</v>
      </c>
      <c r="D281" s="70" t="s">
        <v>1055</v>
      </c>
      <c r="E281" s="70" t="s">
        <v>1117</v>
      </c>
      <c r="F281" s="70" t="s">
        <v>232</v>
      </c>
      <c r="G281" s="69" t="s">
        <v>849</v>
      </c>
      <c r="H281" s="70" t="s">
        <v>1056</v>
      </c>
      <c r="I281" s="83">
        <v>-30912.7</v>
      </c>
      <c r="J281" s="83">
        <v>-2514.2800000000002</v>
      </c>
      <c r="K281" s="83">
        <v>0</v>
      </c>
      <c r="L281" s="83">
        <v>0</v>
      </c>
      <c r="M281" s="83">
        <v>0</v>
      </c>
      <c r="N281" s="83">
        <v>-33426.980000000003</v>
      </c>
      <c r="O281" s="35">
        <f>ROWS($A$8:N281)</f>
        <v>274</v>
      </c>
      <c r="P281" s="35" t="str">
        <f>IF($A281='Signature Page'!$H$8,O281,"")</f>
        <v/>
      </c>
      <c r="Q281" s="35" t="str">
        <f>IFERROR(SMALL($P$8:$P$1794,ROWS($P$8:P281)),"")</f>
        <v/>
      </c>
      <c r="R281" s="31" t="str">
        <f t="shared" si="4"/>
        <v>E16047030000</v>
      </c>
    </row>
    <row r="282" spans="1:18" s="31" customFormat="1" ht="19.7" customHeight="1" x14ac:dyDescent="0.25">
      <c r="A282" s="68" t="s">
        <v>45</v>
      </c>
      <c r="B282" s="69">
        <v>66</v>
      </c>
      <c r="C282" s="68">
        <v>47080000</v>
      </c>
      <c r="D282" s="70" t="s">
        <v>1059</v>
      </c>
      <c r="E282" s="70" t="s">
        <v>1117</v>
      </c>
      <c r="F282" s="70" t="s">
        <v>232</v>
      </c>
      <c r="G282" s="69" t="s">
        <v>851</v>
      </c>
      <c r="H282" s="70" t="s">
        <v>1056</v>
      </c>
      <c r="I282" s="83">
        <v>-292149.74</v>
      </c>
      <c r="J282" s="83">
        <v>0</v>
      </c>
      <c r="K282" s="83">
        <v>0</v>
      </c>
      <c r="L282" s="83">
        <v>0</v>
      </c>
      <c r="M282" s="83">
        <v>0</v>
      </c>
      <c r="N282" s="83">
        <v>-292149.74</v>
      </c>
      <c r="O282" s="35">
        <f>ROWS($A$8:N282)</f>
        <v>275</v>
      </c>
      <c r="P282" s="35" t="str">
        <f>IF($A282='Signature Page'!$H$8,O282,"")</f>
        <v/>
      </c>
      <c r="Q282" s="35" t="str">
        <f>IFERROR(SMALL($P$8:$P$1794,ROWS($P$8:P282)),"")</f>
        <v/>
      </c>
      <c r="R282" s="31" t="str">
        <f t="shared" si="4"/>
        <v>E16047080000</v>
      </c>
    </row>
    <row r="283" spans="1:18" s="31" customFormat="1" ht="19.7" customHeight="1" x14ac:dyDescent="0.25">
      <c r="A283" s="68" t="s">
        <v>45</v>
      </c>
      <c r="B283" s="69">
        <v>1</v>
      </c>
      <c r="C283" s="68">
        <v>47090000</v>
      </c>
      <c r="D283" s="70" t="s">
        <v>1055</v>
      </c>
      <c r="E283" s="70" t="s">
        <v>1117</v>
      </c>
      <c r="F283" s="70" t="s">
        <v>128</v>
      </c>
      <c r="G283" s="69" t="s">
        <v>852</v>
      </c>
      <c r="H283" s="70" t="s">
        <v>1056</v>
      </c>
      <c r="I283" s="83">
        <v>-328625.06</v>
      </c>
      <c r="J283" s="83">
        <v>-13876.93</v>
      </c>
      <c r="K283" s="83">
        <v>0</v>
      </c>
      <c r="L283" s="83">
        <v>0</v>
      </c>
      <c r="M283" s="83">
        <v>0</v>
      </c>
      <c r="N283" s="83">
        <v>-342501.99</v>
      </c>
      <c r="O283" s="35">
        <f>ROWS($A$8:N283)</f>
        <v>276</v>
      </c>
      <c r="P283" s="35" t="str">
        <f>IF($A283='Signature Page'!$H$8,O283,"")</f>
        <v/>
      </c>
      <c r="Q283" s="35" t="str">
        <f>IFERROR(SMALL($P$8:$P$1794,ROWS($P$8:P283)),"")</f>
        <v/>
      </c>
      <c r="R283" s="31" t="str">
        <f t="shared" si="4"/>
        <v>E16047090000</v>
      </c>
    </row>
    <row r="284" spans="1:18" s="31" customFormat="1" ht="19.7" customHeight="1" x14ac:dyDescent="0.25">
      <c r="A284" s="68" t="s">
        <v>45</v>
      </c>
      <c r="B284" s="69">
        <v>59</v>
      </c>
      <c r="C284" s="68">
        <v>47110000</v>
      </c>
      <c r="D284" s="70" t="s">
        <v>1055</v>
      </c>
      <c r="E284" s="70" t="s">
        <v>1117</v>
      </c>
      <c r="F284" s="70" t="s">
        <v>1110</v>
      </c>
      <c r="G284" s="69" t="s">
        <v>853</v>
      </c>
      <c r="H284" s="70" t="s">
        <v>1056</v>
      </c>
      <c r="I284" s="83">
        <v>-14525.98</v>
      </c>
      <c r="J284" s="83">
        <v>-273.32</v>
      </c>
      <c r="K284" s="83">
        <v>0</v>
      </c>
      <c r="L284" s="83">
        <v>0</v>
      </c>
      <c r="M284" s="83">
        <v>0</v>
      </c>
      <c r="N284" s="83">
        <v>-14799.3</v>
      </c>
      <c r="O284" s="35">
        <f>ROWS($A$8:N284)</f>
        <v>277</v>
      </c>
      <c r="P284" s="35" t="str">
        <f>IF($A284='Signature Page'!$H$8,O284,"")</f>
        <v/>
      </c>
      <c r="Q284" s="35" t="str">
        <f>IFERROR(SMALL($P$8:$P$1794,ROWS($P$8:P284)),"")</f>
        <v/>
      </c>
      <c r="R284" s="31" t="str">
        <f t="shared" si="4"/>
        <v>E16047110000</v>
      </c>
    </row>
    <row r="285" spans="1:18" s="31" customFormat="1" ht="19.7" customHeight="1" x14ac:dyDescent="0.25">
      <c r="A285" s="68" t="s">
        <v>45</v>
      </c>
      <c r="B285" s="69">
        <v>1</v>
      </c>
      <c r="C285" s="68">
        <v>47130000</v>
      </c>
      <c r="D285" s="70" t="s">
        <v>1053</v>
      </c>
      <c r="E285" s="70" t="s">
        <v>1117</v>
      </c>
      <c r="F285" s="70" t="s">
        <v>128</v>
      </c>
      <c r="G285" s="69" t="s">
        <v>854</v>
      </c>
      <c r="H285" s="70" t="s">
        <v>1056</v>
      </c>
      <c r="I285" s="83">
        <v>-458961225</v>
      </c>
      <c r="J285" s="83">
        <v>0</v>
      </c>
      <c r="K285" s="83">
        <v>0</v>
      </c>
      <c r="L285" s="83">
        <v>-116323459</v>
      </c>
      <c r="M285" s="83">
        <v>0</v>
      </c>
      <c r="N285" s="83">
        <v>-575284684</v>
      </c>
      <c r="O285" s="35">
        <f>ROWS($A$8:N285)</f>
        <v>278</v>
      </c>
      <c r="P285" s="35" t="str">
        <f>IF($A285='Signature Page'!$H$8,O285,"")</f>
        <v/>
      </c>
      <c r="Q285" s="35" t="str">
        <f>IFERROR(SMALL($P$8:$P$1794,ROWS($P$8:P285)),"")</f>
        <v/>
      </c>
      <c r="R285" s="31" t="str">
        <f t="shared" si="4"/>
        <v>E16047130000</v>
      </c>
    </row>
    <row r="286" spans="1:18" s="31" customFormat="1" ht="19.7" customHeight="1" x14ac:dyDescent="0.25">
      <c r="A286" s="68" t="s">
        <v>45</v>
      </c>
      <c r="B286" s="69">
        <v>68</v>
      </c>
      <c r="C286" s="68">
        <v>47230000</v>
      </c>
      <c r="D286" s="70" t="s">
        <v>1055</v>
      </c>
      <c r="E286" s="70" t="s">
        <v>1117</v>
      </c>
      <c r="F286" s="70" t="s">
        <v>1121</v>
      </c>
      <c r="G286" s="69" t="s">
        <v>856</v>
      </c>
      <c r="H286" s="70" t="s">
        <v>1056</v>
      </c>
      <c r="I286" s="83">
        <v>-3151432</v>
      </c>
      <c r="J286" s="83">
        <v>-227849.63</v>
      </c>
      <c r="K286" s="83">
        <v>0</v>
      </c>
      <c r="L286" s="83">
        <v>0</v>
      </c>
      <c r="M286" s="83">
        <v>0</v>
      </c>
      <c r="N286" s="83">
        <v>-3379281.63</v>
      </c>
      <c r="O286" s="35">
        <f>ROWS($A$8:N286)</f>
        <v>279</v>
      </c>
      <c r="P286" s="35" t="str">
        <f>IF($A286='Signature Page'!$H$8,O286,"")</f>
        <v/>
      </c>
      <c r="Q286" s="35" t="str">
        <f>IFERROR(SMALL($P$8:$P$1794,ROWS($P$8:P286)),"")</f>
        <v/>
      </c>
      <c r="R286" s="31" t="str">
        <f t="shared" si="4"/>
        <v>E16047230000</v>
      </c>
    </row>
    <row r="287" spans="1:18" s="31" customFormat="1" ht="19.7" customHeight="1" x14ac:dyDescent="0.25">
      <c r="A287" s="68" t="s">
        <v>45</v>
      </c>
      <c r="B287" s="69">
        <v>66</v>
      </c>
      <c r="C287" s="68">
        <v>47350000</v>
      </c>
      <c r="D287" s="70" t="s">
        <v>1059</v>
      </c>
      <c r="E287" s="70" t="s">
        <v>1117</v>
      </c>
      <c r="F287" s="70" t="s">
        <v>232</v>
      </c>
      <c r="G287" s="69" t="s">
        <v>858</v>
      </c>
      <c r="H287" s="70" t="s">
        <v>1056</v>
      </c>
      <c r="I287" s="83">
        <v>-10150.17</v>
      </c>
      <c r="J287" s="83">
        <v>0</v>
      </c>
      <c r="K287" s="83">
        <v>0</v>
      </c>
      <c r="L287" s="83">
        <v>0</v>
      </c>
      <c r="M287" s="83">
        <v>0</v>
      </c>
      <c r="N287" s="83">
        <v>-10150.17</v>
      </c>
      <c r="O287" s="35">
        <f>ROWS($A$8:N287)</f>
        <v>280</v>
      </c>
      <c r="P287" s="35" t="str">
        <f>IF($A287='Signature Page'!$H$8,O287,"")</f>
        <v/>
      </c>
      <c r="Q287" s="35" t="str">
        <f>IFERROR(SMALL($P$8:$P$1794,ROWS($P$8:P287)),"")</f>
        <v/>
      </c>
      <c r="R287" s="31" t="str">
        <f t="shared" si="4"/>
        <v>E16047350000</v>
      </c>
    </row>
    <row r="288" spans="1:18" s="31" customFormat="1" ht="19.7" customHeight="1" x14ac:dyDescent="0.25">
      <c r="A288" s="68" t="s">
        <v>45</v>
      </c>
      <c r="B288" s="69">
        <v>21</v>
      </c>
      <c r="C288" s="68" t="s">
        <v>864</v>
      </c>
      <c r="D288" s="70" t="s">
        <v>1057</v>
      </c>
      <c r="E288" s="70" t="s">
        <v>1117</v>
      </c>
      <c r="F288" s="70" t="s">
        <v>1122</v>
      </c>
      <c r="G288" s="69" t="s">
        <v>865</v>
      </c>
      <c r="H288" s="70" t="s">
        <v>1056</v>
      </c>
      <c r="I288" s="83">
        <v>-3397403.5</v>
      </c>
      <c r="J288" s="83">
        <v>-63913.22</v>
      </c>
      <c r="K288" s="83">
        <v>0</v>
      </c>
      <c r="L288" s="83">
        <v>0</v>
      </c>
      <c r="M288" s="83">
        <v>0</v>
      </c>
      <c r="N288" s="83">
        <v>-3461316.72</v>
      </c>
      <c r="O288" s="35">
        <f>ROWS($A$8:N288)</f>
        <v>281</v>
      </c>
      <c r="P288" s="35" t="str">
        <f>IF($A288='Signature Page'!$H$8,O288,"")</f>
        <v/>
      </c>
      <c r="Q288" s="35" t="str">
        <f>IFERROR(SMALL($P$8:$P$1794,ROWS($P$8:P288)),"")</f>
        <v/>
      </c>
      <c r="R288" s="31" t="str">
        <f t="shared" si="4"/>
        <v>E16047A30000</v>
      </c>
    </row>
    <row r="289" spans="1:18" s="31" customFormat="1" ht="19.7" customHeight="1" x14ac:dyDescent="0.25">
      <c r="A289" s="68" t="s">
        <v>45</v>
      </c>
      <c r="B289" s="69">
        <v>60</v>
      </c>
      <c r="C289" s="68" t="s">
        <v>874</v>
      </c>
      <c r="D289" s="70" t="s">
        <v>1054</v>
      </c>
      <c r="E289" s="70" t="s">
        <v>1117</v>
      </c>
      <c r="F289" s="70" t="s">
        <v>1105</v>
      </c>
      <c r="G289" s="69" t="s">
        <v>875</v>
      </c>
      <c r="H289" s="70" t="s">
        <v>1056</v>
      </c>
      <c r="I289" s="83">
        <v>-6840257.0300000003</v>
      </c>
      <c r="J289" s="83">
        <v>-129211.27</v>
      </c>
      <c r="K289" s="83">
        <v>0</v>
      </c>
      <c r="L289" s="83">
        <v>0</v>
      </c>
      <c r="M289" s="83">
        <v>0</v>
      </c>
      <c r="N289" s="83">
        <v>-6969468.2999999998</v>
      </c>
      <c r="O289" s="35">
        <f>ROWS($A$8:N289)</f>
        <v>282</v>
      </c>
      <c r="P289" s="35" t="str">
        <f>IF($A289='Signature Page'!$H$8,O289,"")</f>
        <v/>
      </c>
      <c r="Q289" s="35" t="str">
        <f>IFERROR(SMALL($P$8:$P$1794,ROWS($P$8:P289)),"")</f>
        <v/>
      </c>
      <c r="R289" s="31" t="str">
        <f t="shared" si="4"/>
        <v>E16047D88000</v>
      </c>
    </row>
    <row r="290" spans="1:18" s="31" customFormat="1" ht="19.7" customHeight="1" x14ac:dyDescent="0.25">
      <c r="A290" s="68" t="s">
        <v>45</v>
      </c>
      <c r="B290" s="69">
        <v>1</v>
      </c>
      <c r="C290" s="68" t="s">
        <v>876</v>
      </c>
      <c r="D290" s="70" t="s">
        <v>1055</v>
      </c>
      <c r="E290" s="70" t="s">
        <v>1117</v>
      </c>
      <c r="F290" s="70" t="s">
        <v>128</v>
      </c>
      <c r="G290" s="69" t="s">
        <v>877</v>
      </c>
      <c r="H290" s="70" t="s">
        <v>1056</v>
      </c>
      <c r="I290" s="83">
        <v>-554.86</v>
      </c>
      <c r="J290" s="83">
        <v>-10.14</v>
      </c>
      <c r="K290" s="83">
        <v>0</v>
      </c>
      <c r="L290" s="83">
        <v>0</v>
      </c>
      <c r="M290" s="83">
        <v>0</v>
      </c>
      <c r="N290" s="83">
        <v>-565</v>
      </c>
      <c r="O290" s="35">
        <f>ROWS($A$8:N290)</f>
        <v>283</v>
      </c>
      <c r="P290" s="35" t="str">
        <f>IF($A290='Signature Page'!$H$8,O290,"")</f>
        <v/>
      </c>
      <c r="Q290" s="35" t="str">
        <f>IFERROR(SMALL($P$8:$P$1794,ROWS($P$8:P290)),"")</f>
        <v/>
      </c>
      <c r="R290" s="31" t="str">
        <f t="shared" si="4"/>
        <v>E16047E30000</v>
      </c>
    </row>
    <row r="291" spans="1:18" s="31" customFormat="1" ht="19.7" customHeight="1" x14ac:dyDescent="0.25">
      <c r="A291" s="68" t="s">
        <v>45</v>
      </c>
      <c r="B291" s="69">
        <v>1</v>
      </c>
      <c r="C291" s="68" t="s">
        <v>878</v>
      </c>
      <c r="D291" s="70" t="s">
        <v>1057</v>
      </c>
      <c r="E291" s="70" t="s">
        <v>1117</v>
      </c>
      <c r="F291" s="70" t="s">
        <v>128</v>
      </c>
      <c r="G291" s="69" t="s">
        <v>879</v>
      </c>
      <c r="H291" s="70" t="s">
        <v>1056</v>
      </c>
      <c r="I291" s="83">
        <v>-3297.23</v>
      </c>
      <c r="J291" s="83">
        <v>-61.91</v>
      </c>
      <c r="K291" s="83">
        <v>0</v>
      </c>
      <c r="L291" s="83">
        <v>0</v>
      </c>
      <c r="M291" s="83">
        <v>0</v>
      </c>
      <c r="N291" s="83">
        <v>-3359.14</v>
      </c>
      <c r="O291" s="35">
        <f>ROWS($A$8:N291)</f>
        <v>284</v>
      </c>
      <c r="P291" s="35" t="str">
        <f>IF($A291='Signature Page'!$H$8,O291,"")</f>
        <v/>
      </c>
      <c r="Q291" s="35" t="str">
        <f>IFERROR(SMALL($P$8:$P$1794,ROWS($P$8:P291)),"")</f>
        <v/>
      </c>
      <c r="R291" s="31" t="str">
        <f t="shared" si="4"/>
        <v>E16047G50000</v>
      </c>
    </row>
    <row r="292" spans="1:18" s="31" customFormat="1" ht="19.7" customHeight="1" x14ac:dyDescent="0.25">
      <c r="A292" s="68" t="s">
        <v>45</v>
      </c>
      <c r="B292" s="69">
        <v>1</v>
      </c>
      <c r="C292" s="68" t="s">
        <v>884</v>
      </c>
      <c r="D292" s="70" t="s">
        <v>1057</v>
      </c>
      <c r="E292" s="70" t="s">
        <v>1117</v>
      </c>
      <c r="F292" s="70" t="s">
        <v>128</v>
      </c>
      <c r="G292" s="69" t="s">
        <v>885</v>
      </c>
      <c r="H292" s="70" t="s">
        <v>1056</v>
      </c>
      <c r="I292" s="83">
        <v>-73314.3</v>
      </c>
      <c r="J292" s="83">
        <v>-2234.7600000000002</v>
      </c>
      <c r="K292" s="83">
        <v>0</v>
      </c>
      <c r="L292" s="83">
        <v>0</v>
      </c>
      <c r="M292" s="83">
        <v>0</v>
      </c>
      <c r="N292" s="83">
        <v>-75549.06</v>
      </c>
      <c r="O292" s="35">
        <f>ROWS($A$8:N292)</f>
        <v>285</v>
      </c>
      <c r="P292" s="35" t="str">
        <f>IF($A292='Signature Page'!$H$8,O292,"")</f>
        <v/>
      </c>
      <c r="Q292" s="35" t="str">
        <f>IFERROR(SMALL($P$8:$P$1794,ROWS($P$8:P292)),"")</f>
        <v/>
      </c>
      <c r="R292" s="31" t="str">
        <f t="shared" si="4"/>
        <v>E16047L18010</v>
      </c>
    </row>
    <row r="293" spans="1:18" s="31" customFormat="1" ht="19.7" customHeight="1" x14ac:dyDescent="0.25">
      <c r="A293" s="68" t="s">
        <v>45</v>
      </c>
      <c r="B293" s="69">
        <v>60</v>
      </c>
      <c r="C293" s="68" t="s">
        <v>1075</v>
      </c>
      <c r="D293" s="70" t="s">
        <v>1054</v>
      </c>
      <c r="E293" s="70" t="s">
        <v>1117</v>
      </c>
      <c r="F293" s="70" t="s">
        <v>1105</v>
      </c>
      <c r="G293" s="69" t="s">
        <v>1123</v>
      </c>
      <c r="H293" s="70" t="s">
        <v>1056</v>
      </c>
      <c r="I293" s="83">
        <v>-99.53</v>
      </c>
      <c r="J293" s="83">
        <v>0</v>
      </c>
      <c r="K293" s="83">
        <v>0</v>
      </c>
      <c r="L293" s="83">
        <v>99.53</v>
      </c>
      <c r="M293" s="83">
        <v>0</v>
      </c>
      <c r="N293" s="83">
        <v>0</v>
      </c>
      <c r="O293" s="35">
        <f>ROWS($A$8:N293)</f>
        <v>286</v>
      </c>
      <c r="P293" s="35" t="str">
        <f>IF($A293='Signature Page'!$H$8,O293,"")</f>
        <v/>
      </c>
      <c r="Q293" s="35" t="str">
        <f>IFERROR(SMALL($P$8:$P$1794,ROWS($P$8:P293)),"")</f>
        <v/>
      </c>
      <c r="R293" s="31" t="str">
        <f t="shared" si="4"/>
        <v>E16047N68000</v>
      </c>
    </row>
    <row r="294" spans="1:18" s="31" customFormat="1" ht="19.7" customHeight="1" x14ac:dyDescent="0.25">
      <c r="A294" s="68" t="s">
        <v>45</v>
      </c>
      <c r="B294" s="69">
        <v>60</v>
      </c>
      <c r="C294" s="68" t="s">
        <v>1076</v>
      </c>
      <c r="D294" s="70" t="s">
        <v>1054</v>
      </c>
      <c r="E294" s="70" t="s">
        <v>1117</v>
      </c>
      <c r="F294" s="70" t="s">
        <v>1105</v>
      </c>
      <c r="G294" s="69" t="s">
        <v>1124</v>
      </c>
      <c r="H294" s="70" t="s">
        <v>1056</v>
      </c>
      <c r="I294" s="83">
        <v>-3342.98</v>
      </c>
      <c r="J294" s="83">
        <v>-59.92</v>
      </c>
      <c r="K294" s="83">
        <v>1400</v>
      </c>
      <c r="L294" s="83">
        <v>2002.9</v>
      </c>
      <c r="M294" s="83">
        <v>0</v>
      </c>
      <c r="N294" s="83">
        <v>0</v>
      </c>
      <c r="O294" s="35">
        <f>ROWS($A$8:N294)</f>
        <v>287</v>
      </c>
      <c r="P294" s="35" t="str">
        <f>IF($A294='Signature Page'!$H$8,O294,"")</f>
        <v/>
      </c>
      <c r="Q294" s="35" t="str">
        <f>IFERROR(SMALL($P$8:$P$1794,ROWS($P$8:P294)),"")</f>
        <v/>
      </c>
      <c r="R294" s="31" t="str">
        <f t="shared" si="4"/>
        <v>E16047N98000</v>
      </c>
    </row>
    <row r="295" spans="1:18" s="31" customFormat="1" ht="19.7" customHeight="1" x14ac:dyDescent="0.25">
      <c r="A295" s="68" t="s">
        <v>45</v>
      </c>
      <c r="B295" s="69">
        <v>14</v>
      </c>
      <c r="C295" s="68">
        <v>48430000</v>
      </c>
      <c r="D295" s="70" t="s">
        <v>1055</v>
      </c>
      <c r="E295" s="70" t="s">
        <v>1117</v>
      </c>
      <c r="F295" s="70" t="s">
        <v>1119</v>
      </c>
      <c r="G295" s="69" t="s">
        <v>886</v>
      </c>
      <c r="H295" s="70" t="s">
        <v>1056</v>
      </c>
      <c r="I295" s="83">
        <v>-118789373.53</v>
      </c>
      <c r="J295" s="83">
        <v>-361697192.76999998</v>
      </c>
      <c r="K295" s="83">
        <v>480208037.76999998</v>
      </c>
      <c r="L295" s="83">
        <v>0</v>
      </c>
      <c r="M295" s="83">
        <v>0</v>
      </c>
      <c r="N295" s="83">
        <v>-278528.53000009101</v>
      </c>
      <c r="O295" s="35">
        <f>ROWS($A$8:N295)</f>
        <v>288</v>
      </c>
      <c r="P295" s="35" t="str">
        <f>IF($A295='Signature Page'!$H$8,O295,"")</f>
        <v/>
      </c>
      <c r="Q295" s="35" t="str">
        <f>IFERROR(SMALL($P$8:$P$1794,ROWS($P$8:P295)),"")</f>
        <v/>
      </c>
      <c r="R295" s="31" t="str">
        <f t="shared" si="4"/>
        <v>E16048430000</v>
      </c>
    </row>
    <row r="296" spans="1:18" s="31" customFormat="1" ht="19.7" customHeight="1" x14ac:dyDescent="0.25">
      <c r="A296" s="68" t="s">
        <v>45</v>
      </c>
      <c r="B296" s="69">
        <v>1</v>
      </c>
      <c r="C296" s="68">
        <v>48957000</v>
      </c>
      <c r="D296" s="70" t="s">
        <v>1055</v>
      </c>
      <c r="E296" s="70" t="s">
        <v>1117</v>
      </c>
      <c r="F296" s="70" t="s">
        <v>128</v>
      </c>
      <c r="G296" s="69" t="s">
        <v>1330</v>
      </c>
      <c r="H296" s="70" t="s">
        <v>1056</v>
      </c>
      <c r="I296" s="83">
        <v>0</v>
      </c>
      <c r="J296" s="83">
        <v>-2.2737367544323201E-13</v>
      </c>
      <c r="K296" s="83">
        <v>0</v>
      </c>
      <c r="L296" s="83">
        <v>0</v>
      </c>
      <c r="M296" s="83">
        <v>0</v>
      </c>
      <c r="N296" s="83">
        <v>-2.2737367544323201E-13</v>
      </c>
      <c r="O296" s="35">
        <f>ROWS($A$8:N296)</f>
        <v>289</v>
      </c>
      <c r="P296" s="35" t="str">
        <f>IF($A296='Signature Page'!$H$8,O296,"")</f>
        <v/>
      </c>
      <c r="Q296" s="35" t="str">
        <f>IFERROR(SMALL($P$8:$P$1794,ROWS($P$8:P296)),"")</f>
        <v/>
      </c>
      <c r="R296" s="31" t="str">
        <f t="shared" si="4"/>
        <v>E16048957000</v>
      </c>
    </row>
    <row r="297" spans="1:18" s="31" customFormat="1" ht="19.7" customHeight="1" x14ac:dyDescent="0.25">
      <c r="A297" s="68" t="s">
        <v>45</v>
      </c>
      <c r="B297" s="69">
        <v>1</v>
      </c>
      <c r="C297" s="68" t="s">
        <v>916</v>
      </c>
      <c r="D297" s="70" t="s">
        <v>1055</v>
      </c>
      <c r="E297" s="70" t="s">
        <v>1117</v>
      </c>
      <c r="F297" s="70" t="s">
        <v>128</v>
      </c>
      <c r="G297" s="69" t="s">
        <v>917</v>
      </c>
      <c r="H297" s="70" t="s">
        <v>1056</v>
      </c>
      <c r="I297" s="83">
        <v>-419.07</v>
      </c>
      <c r="J297" s="83">
        <v>-7.78</v>
      </c>
      <c r="K297" s="83">
        <v>0</v>
      </c>
      <c r="L297" s="83">
        <v>0</v>
      </c>
      <c r="M297" s="83">
        <v>0</v>
      </c>
      <c r="N297" s="83">
        <v>-426.85</v>
      </c>
      <c r="O297" s="35">
        <f>ROWS($A$8:N297)</f>
        <v>290</v>
      </c>
      <c r="P297" s="35" t="str">
        <f>IF($A297='Signature Page'!$H$8,O297,"")</f>
        <v/>
      </c>
      <c r="Q297" s="35" t="str">
        <f>IFERROR(SMALL($P$8:$P$1794,ROWS($P$8:P297)),"")</f>
        <v/>
      </c>
      <c r="R297" s="31" t="str">
        <f t="shared" si="4"/>
        <v>E16048H50000</v>
      </c>
    </row>
    <row r="298" spans="1:18" s="31" customFormat="1" ht="19.7" customHeight="1" x14ac:dyDescent="0.25">
      <c r="A298" s="68" t="s">
        <v>45</v>
      </c>
      <c r="B298" s="69">
        <v>60</v>
      </c>
      <c r="C298" s="68" t="s">
        <v>918</v>
      </c>
      <c r="D298" s="70" t="s">
        <v>1054</v>
      </c>
      <c r="E298" s="70" t="s">
        <v>1117</v>
      </c>
      <c r="F298" s="70" t="s">
        <v>1105</v>
      </c>
      <c r="G298" s="69" t="s">
        <v>919</v>
      </c>
      <c r="H298" s="70" t="s">
        <v>1056</v>
      </c>
      <c r="I298" s="83">
        <v>-600669.26</v>
      </c>
      <c r="J298" s="83">
        <v>-11299.91</v>
      </c>
      <c r="K298" s="83">
        <v>0</v>
      </c>
      <c r="L298" s="83">
        <v>0</v>
      </c>
      <c r="M298" s="83">
        <v>0</v>
      </c>
      <c r="N298" s="83">
        <v>-611969.17000000004</v>
      </c>
      <c r="O298" s="35">
        <f>ROWS($A$8:N298)</f>
        <v>291</v>
      </c>
      <c r="P298" s="35" t="str">
        <f>IF($A298='Signature Page'!$H$8,O298,"")</f>
        <v/>
      </c>
      <c r="Q298" s="35" t="str">
        <f>IFERROR(SMALL($P$8:$P$1794,ROWS($P$8:P298)),"")</f>
        <v/>
      </c>
      <c r="R298" s="31" t="str">
        <f t="shared" si="4"/>
        <v>E16048H68000</v>
      </c>
    </row>
    <row r="299" spans="1:18" s="31" customFormat="1" ht="19.7" customHeight="1" x14ac:dyDescent="0.25">
      <c r="A299" s="68" t="s">
        <v>45</v>
      </c>
      <c r="B299" s="69">
        <v>1</v>
      </c>
      <c r="C299" s="68" t="s">
        <v>920</v>
      </c>
      <c r="D299" s="70" t="s">
        <v>1055</v>
      </c>
      <c r="E299" s="70" t="s">
        <v>1117</v>
      </c>
      <c r="F299" s="70" t="s">
        <v>128</v>
      </c>
      <c r="G299" s="69" t="s">
        <v>921</v>
      </c>
      <c r="H299" s="70" t="s">
        <v>1056</v>
      </c>
      <c r="I299" s="83">
        <v>-1418.71</v>
      </c>
      <c r="J299" s="83">
        <v>-26.4</v>
      </c>
      <c r="K299" s="83">
        <v>0</v>
      </c>
      <c r="L299" s="83">
        <v>0</v>
      </c>
      <c r="M299" s="83">
        <v>0</v>
      </c>
      <c r="N299" s="83">
        <v>-1445.11</v>
      </c>
      <c r="O299" s="35">
        <f>ROWS($A$8:N299)</f>
        <v>292</v>
      </c>
      <c r="P299" s="35" t="str">
        <f>IF($A299='Signature Page'!$H$8,O299,"")</f>
        <v/>
      </c>
      <c r="Q299" s="35" t="str">
        <f>IFERROR(SMALL($P$8:$P$1794,ROWS($P$8:P299)),"")</f>
        <v/>
      </c>
      <c r="R299" s="31" t="str">
        <f t="shared" si="4"/>
        <v>E16048H70000</v>
      </c>
    </row>
    <row r="300" spans="1:18" s="31" customFormat="1" ht="19.7" customHeight="1" x14ac:dyDescent="0.25">
      <c r="A300" s="68" t="s">
        <v>45</v>
      </c>
      <c r="B300" s="69">
        <v>60</v>
      </c>
      <c r="C300" s="68" t="s">
        <v>922</v>
      </c>
      <c r="D300" s="70" t="s">
        <v>1054</v>
      </c>
      <c r="E300" s="70" t="s">
        <v>1117</v>
      </c>
      <c r="F300" s="70" t="s">
        <v>1105</v>
      </c>
      <c r="G300" s="69" t="s">
        <v>923</v>
      </c>
      <c r="H300" s="70" t="s">
        <v>1056</v>
      </c>
      <c r="I300" s="83">
        <v>-29151.87</v>
      </c>
      <c r="J300" s="83">
        <v>-548.36</v>
      </c>
      <c r="K300" s="83">
        <v>0</v>
      </c>
      <c r="L300" s="83">
        <v>0</v>
      </c>
      <c r="M300" s="83">
        <v>0</v>
      </c>
      <c r="N300" s="83">
        <v>-29700.23</v>
      </c>
      <c r="O300" s="35">
        <f>ROWS($A$8:N300)</f>
        <v>293</v>
      </c>
      <c r="P300" s="35" t="str">
        <f>IF($A300='Signature Page'!$H$8,O300,"")</f>
        <v/>
      </c>
      <c r="Q300" s="35" t="str">
        <f>IFERROR(SMALL($P$8:$P$1794,ROWS($P$8:P300)),"")</f>
        <v/>
      </c>
      <c r="R300" s="31" t="str">
        <f t="shared" si="4"/>
        <v>E16048H88000</v>
      </c>
    </row>
    <row r="301" spans="1:18" s="31" customFormat="1" ht="19.7" customHeight="1" x14ac:dyDescent="0.25">
      <c r="A301" s="68" t="s">
        <v>45</v>
      </c>
      <c r="B301" s="69">
        <v>60</v>
      </c>
      <c r="C301" s="68" t="s">
        <v>924</v>
      </c>
      <c r="D301" s="70" t="s">
        <v>1054</v>
      </c>
      <c r="E301" s="70" t="s">
        <v>1117</v>
      </c>
      <c r="F301" s="70" t="s">
        <v>1105</v>
      </c>
      <c r="G301" s="69" t="s">
        <v>925</v>
      </c>
      <c r="H301" s="70" t="s">
        <v>1056</v>
      </c>
      <c r="I301" s="83">
        <v>-926308.94</v>
      </c>
      <c r="J301" s="83">
        <v>-16560.27</v>
      </c>
      <c r="K301" s="83">
        <v>744612.5</v>
      </c>
      <c r="L301" s="83">
        <v>0</v>
      </c>
      <c r="M301" s="83">
        <v>0</v>
      </c>
      <c r="N301" s="83">
        <v>-198256.71</v>
      </c>
      <c r="O301" s="35">
        <f>ROWS($A$8:N301)</f>
        <v>294</v>
      </c>
      <c r="P301" s="35" t="str">
        <f>IF($A301='Signature Page'!$H$8,O301,"")</f>
        <v/>
      </c>
      <c r="Q301" s="35" t="str">
        <f>IFERROR(SMALL($P$8:$P$1794,ROWS($P$8:P301)),"")</f>
        <v/>
      </c>
      <c r="R301" s="31" t="str">
        <f t="shared" si="4"/>
        <v>E16048L27000</v>
      </c>
    </row>
    <row r="302" spans="1:18" s="31" customFormat="1" ht="19.7" customHeight="1" x14ac:dyDescent="0.25">
      <c r="A302" s="68" t="s">
        <v>45</v>
      </c>
      <c r="B302" s="69">
        <v>5</v>
      </c>
      <c r="C302" s="68" t="s">
        <v>926</v>
      </c>
      <c r="D302" s="70" t="s">
        <v>1055</v>
      </c>
      <c r="E302" s="70" t="s">
        <v>1117</v>
      </c>
      <c r="F302" s="70" t="s">
        <v>1101</v>
      </c>
      <c r="G302" s="69" t="s">
        <v>1331</v>
      </c>
      <c r="H302" s="70" t="s">
        <v>1056</v>
      </c>
      <c r="I302" s="83">
        <v>-4584280.58</v>
      </c>
      <c r="J302" s="83">
        <v>-930109.73</v>
      </c>
      <c r="K302" s="83">
        <v>0</v>
      </c>
      <c r="L302" s="83">
        <v>0</v>
      </c>
      <c r="M302" s="83">
        <v>0</v>
      </c>
      <c r="N302" s="83">
        <v>-5514390.3099999996</v>
      </c>
      <c r="O302" s="35">
        <f>ROWS($A$8:N302)</f>
        <v>295</v>
      </c>
      <c r="P302" s="35" t="str">
        <f>IF($A302='Signature Page'!$H$8,O302,"")</f>
        <v/>
      </c>
      <c r="Q302" s="35" t="str">
        <f>IFERROR(SMALL($P$8:$P$1794,ROWS($P$8:P302)),"")</f>
        <v/>
      </c>
      <c r="R302" s="31" t="str">
        <f t="shared" si="4"/>
        <v>E16048M97000</v>
      </c>
    </row>
    <row r="303" spans="1:18" s="31" customFormat="1" ht="19.7" customHeight="1" x14ac:dyDescent="0.25">
      <c r="A303" s="68" t="s">
        <v>45</v>
      </c>
      <c r="B303" s="69">
        <v>60</v>
      </c>
      <c r="C303" s="68" t="s">
        <v>1402</v>
      </c>
      <c r="D303" s="70" t="s">
        <v>1054</v>
      </c>
      <c r="E303" s="70" t="s">
        <v>1117</v>
      </c>
      <c r="F303" s="70" t="s">
        <v>1105</v>
      </c>
      <c r="G303" s="69" t="s">
        <v>1403</v>
      </c>
      <c r="H303" s="70" t="s">
        <v>1056</v>
      </c>
      <c r="I303" s="83">
        <v>-220494.8</v>
      </c>
      <c r="J303" s="83">
        <v>-94815.66</v>
      </c>
      <c r="K303" s="83">
        <v>0</v>
      </c>
      <c r="L303" s="83">
        <v>0</v>
      </c>
      <c r="M303" s="83">
        <v>0</v>
      </c>
      <c r="N303" s="83">
        <v>-315310.46000000002</v>
      </c>
      <c r="O303" s="35">
        <f>ROWS($A$8:N303)</f>
        <v>296</v>
      </c>
      <c r="P303" s="35" t="str">
        <f>IF($A303='Signature Page'!$H$8,O303,"")</f>
        <v/>
      </c>
      <c r="Q303" s="35" t="str">
        <f>IFERROR(SMALL($P$8:$P$1794,ROWS($P$8:P303)),"")</f>
        <v/>
      </c>
      <c r="R303" s="31" t="str">
        <f t="shared" si="4"/>
        <v>E16048R88000</v>
      </c>
    </row>
    <row r="304" spans="1:18" s="31" customFormat="1" ht="19.7" customHeight="1" x14ac:dyDescent="0.25">
      <c r="A304" s="68" t="s">
        <v>45</v>
      </c>
      <c r="B304" s="69">
        <v>60</v>
      </c>
      <c r="C304" s="68" t="s">
        <v>1404</v>
      </c>
      <c r="D304" s="70" t="s">
        <v>1054</v>
      </c>
      <c r="E304" s="70" t="s">
        <v>1117</v>
      </c>
      <c r="F304" s="70" t="s">
        <v>1105</v>
      </c>
      <c r="G304" s="69" t="s">
        <v>1405</v>
      </c>
      <c r="H304" s="70" t="s">
        <v>1056</v>
      </c>
      <c r="I304" s="83">
        <v>5295.46</v>
      </c>
      <c r="J304" s="83">
        <v>-14434.82</v>
      </c>
      <c r="K304" s="83">
        <v>0</v>
      </c>
      <c r="L304" s="83">
        <v>0</v>
      </c>
      <c r="M304" s="83">
        <v>0</v>
      </c>
      <c r="N304" s="83">
        <v>-9139.36</v>
      </c>
      <c r="O304" s="35">
        <f>ROWS($A$8:N304)</f>
        <v>297</v>
      </c>
      <c r="P304" s="35" t="str">
        <f>IF($A304='Signature Page'!$H$8,O304,"")</f>
        <v/>
      </c>
      <c r="Q304" s="35" t="str">
        <f>IFERROR(SMALL($P$8:$P$1794,ROWS($P$8:P304)),"")</f>
        <v/>
      </c>
      <c r="R304" s="31" t="str">
        <f t="shared" si="4"/>
        <v>E16048R98000</v>
      </c>
    </row>
    <row r="305" spans="1:18" s="31" customFormat="1" ht="19.7" customHeight="1" x14ac:dyDescent="0.25">
      <c r="A305" s="68" t="s">
        <v>45</v>
      </c>
      <c r="B305" s="69">
        <v>1</v>
      </c>
      <c r="C305" s="68">
        <v>49730000</v>
      </c>
      <c r="D305" s="70" t="s">
        <v>1055</v>
      </c>
      <c r="E305" s="70" t="s">
        <v>1117</v>
      </c>
      <c r="F305" s="70" t="s">
        <v>128</v>
      </c>
      <c r="G305" s="69" t="s">
        <v>931</v>
      </c>
      <c r="H305" s="70" t="s">
        <v>1056</v>
      </c>
      <c r="I305" s="83">
        <v>-259523.94</v>
      </c>
      <c r="J305" s="83">
        <v>-5089881</v>
      </c>
      <c r="K305" s="83">
        <v>5033131.3899999997</v>
      </c>
      <c r="L305" s="83">
        <v>0</v>
      </c>
      <c r="M305" s="83">
        <v>0</v>
      </c>
      <c r="N305" s="83">
        <v>-316273.55000000098</v>
      </c>
      <c r="O305" s="35">
        <f>ROWS($A$8:N305)</f>
        <v>298</v>
      </c>
      <c r="P305" s="35" t="str">
        <f>IF($A305='Signature Page'!$H$8,O305,"")</f>
        <v/>
      </c>
      <c r="Q305" s="35" t="str">
        <f>IFERROR(SMALL($P$8:$P$1794,ROWS($P$8:P305)),"")</f>
        <v/>
      </c>
      <c r="R305" s="31" t="str">
        <f t="shared" si="4"/>
        <v>E16049730000</v>
      </c>
    </row>
    <row r="306" spans="1:18" s="31" customFormat="1" ht="19.7" customHeight="1" x14ac:dyDescent="0.25">
      <c r="A306" s="68" t="s">
        <v>45</v>
      </c>
      <c r="B306" s="69">
        <v>1</v>
      </c>
      <c r="C306" s="68">
        <v>49740000</v>
      </c>
      <c r="D306" s="70" t="s">
        <v>1055</v>
      </c>
      <c r="E306" s="70" t="s">
        <v>1117</v>
      </c>
      <c r="F306" s="70" t="s">
        <v>128</v>
      </c>
      <c r="G306" s="69" t="s">
        <v>959</v>
      </c>
      <c r="H306" s="70" t="s">
        <v>1056</v>
      </c>
      <c r="I306" s="83">
        <v>-1.1000000000000001</v>
      </c>
      <c r="J306" s="83">
        <v>0</v>
      </c>
      <c r="K306" s="83">
        <v>0</v>
      </c>
      <c r="L306" s="83">
        <v>0</v>
      </c>
      <c r="M306" s="83">
        <v>0</v>
      </c>
      <c r="N306" s="83">
        <v>-1.1000000000000001</v>
      </c>
      <c r="O306" s="35">
        <f>ROWS($A$8:N306)</f>
        <v>299</v>
      </c>
      <c r="P306" s="35" t="str">
        <f>IF($A306='Signature Page'!$H$8,O306,"")</f>
        <v/>
      </c>
      <c r="Q306" s="35" t="str">
        <f>IFERROR(SMALL($P$8:$P$1794,ROWS($P$8:P306)),"")</f>
        <v/>
      </c>
      <c r="R306" s="31" t="str">
        <f t="shared" si="4"/>
        <v>E16049740000</v>
      </c>
    </row>
    <row r="307" spans="1:18" s="31" customFormat="1" ht="19.7" customHeight="1" x14ac:dyDescent="0.25">
      <c r="A307" s="68" t="s">
        <v>45</v>
      </c>
      <c r="B307" s="69">
        <v>9</v>
      </c>
      <c r="C307" s="68">
        <v>49760000</v>
      </c>
      <c r="D307" s="70" t="s">
        <v>1055</v>
      </c>
      <c r="E307" s="70" t="s">
        <v>1117</v>
      </c>
      <c r="F307" s="70" t="s">
        <v>1120</v>
      </c>
      <c r="G307" s="69" t="s">
        <v>961</v>
      </c>
      <c r="H307" s="70" t="s">
        <v>1056</v>
      </c>
      <c r="I307" s="83">
        <v>-0.62</v>
      </c>
      <c r="J307" s="83">
        <v>0</v>
      </c>
      <c r="K307" s="83">
        <v>0</v>
      </c>
      <c r="L307" s="83">
        <v>0</v>
      </c>
      <c r="M307" s="83">
        <v>0</v>
      </c>
      <c r="N307" s="83">
        <v>-0.62</v>
      </c>
      <c r="O307" s="35">
        <f>ROWS($A$8:N307)</f>
        <v>300</v>
      </c>
      <c r="P307" s="35" t="str">
        <f>IF($A307='Signature Page'!$H$8,O307,"")</f>
        <v/>
      </c>
      <c r="Q307" s="35" t="str">
        <f>IFERROR(SMALL($P$8:$P$1794,ROWS($P$8:P307)),"")</f>
        <v/>
      </c>
      <c r="R307" s="31" t="str">
        <f t="shared" si="4"/>
        <v>E16049760000</v>
      </c>
    </row>
    <row r="308" spans="1:18" s="31" customFormat="1" ht="19.7" customHeight="1" x14ac:dyDescent="0.25">
      <c r="A308" s="68" t="s">
        <v>45</v>
      </c>
      <c r="B308" s="69">
        <v>1</v>
      </c>
      <c r="C308" s="68" t="s">
        <v>970</v>
      </c>
      <c r="D308" s="70" t="s">
        <v>1055</v>
      </c>
      <c r="E308" s="70" t="s">
        <v>1117</v>
      </c>
      <c r="F308" s="70" t="s">
        <v>128</v>
      </c>
      <c r="G308" s="69" t="s">
        <v>971</v>
      </c>
      <c r="H308" s="70" t="s">
        <v>1056</v>
      </c>
      <c r="I308" s="83">
        <v>-194.69</v>
      </c>
      <c r="J308" s="83">
        <v>-3.57</v>
      </c>
      <c r="K308" s="83">
        <v>0</v>
      </c>
      <c r="L308" s="83">
        <v>0</v>
      </c>
      <c r="M308" s="83">
        <v>0</v>
      </c>
      <c r="N308" s="83">
        <v>-198.26</v>
      </c>
      <c r="O308" s="35">
        <f>ROWS($A$8:N308)</f>
        <v>301</v>
      </c>
      <c r="P308" s="35" t="str">
        <f>IF($A308='Signature Page'!$H$8,O308,"")</f>
        <v/>
      </c>
      <c r="Q308" s="35" t="str">
        <f>IFERROR(SMALL($P$8:$P$1794,ROWS($P$8:P308)),"")</f>
        <v/>
      </c>
      <c r="R308" s="31" t="str">
        <f t="shared" si="4"/>
        <v>E16049F10000</v>
      </c>
    </row>
    <row r="309" spans="1:18" s="31" customFormat="1" ht="19.7" customHeight="1" x14ac:dyDescent="0.25">
      <c r="A309" s="68" t="s">
        <v>45</v>
      </c>
      <c r="B309" s="69">
        <v>60</v>
      </c>
      <c r="C309" s="68" t="s">
        <v>976</v>
      </c>
      <c r="D309" s="70" t="s">
        <v>1054</v>
      </c>
      <c r="E309" s="70" t="s">
        <v>1117</v>
      </c>
      <c r="F309" s="70" t="s">
        <v>1105</v>
      </c>
      <c r="G309" s="69" t="s">
        <v>977</v>
      </c>
      <c r="H309" s="70" t="s">
        <v>1056</v>
      </c>
      <c r="I309" s="83">
        <v>-23429.95</v>
      </c>
      <c r="J309" s="83">
        <v>-441.03</v>
      </c>
      <c r="K309" s="83">
        <v>0</v>
      </c>
      <c r="L309" s="83">
        <v>0</v>
      </c>
      <c r="M309" s="83">
        <v>0</v>
      </c>
      <c r="N309" s="83">
        <v>-23870.98</v>
      </c>
      <c r="O309" s="35">
        <f>ROWS($A$8:N309)</f>
        <v>302</v>
      </c>
      <c r="P309" s="35" t="str">
        <f>IF($A309='Signature Page'!$H$8,O309,"")</f>
        <v/>
      </c>
      <c r="Q309" s="35" t="str">
        <f>IFERROR(SMALL($P$8:$P$1794,ROWS($P$8:P309)),"")</f>
        <v/>
      </c>
      <c r="R309" s="31" t="str">
        <f t="shared" si="4"/>
        <v>E16049H40000</v>
      </c>
    </row>
    <row r="310" spans="1:18" s="31" customFormat="1" ht="19.7" customHeight="1" x14ac:dyDescent="0.25">
      <c r="A310" s="68" t="s">
        <v>45</v>
      </c>
      <c r="B310" s="69">
        <v>60</v>
      </c>
      <c r="C310" s="68" t="s">
        <v>1125</v>
      </c>
      <c r="D310" s="70" t="s">
        <v>1054</v>
      </c>
      <c r="E310" s="70" t="s">
        <v>1117</v>
      </c>
      <c r="F310" s="70" t="s">
        <v>1105</v>
      </c>
      <c r="G310" s="69" t="s">
        <v>1332</v>
      </c>
      <c r="H310" s="70" t="s">
        <v>1056</v>
      </c>
      <c r="I310" s="83">
        <v>-804.01</v>
      </c>
      <c r="J310" s="83">
        <v>0</v>
      </c>
      <c r="K310" s="83">
        <v>0</v>
      </c>
      <c r="L310" s="83">
        <v>804.01</v>
      </c>
      <c r="M310" s="83">
        <v>0</v>
      </c>
      <c r="N310" s="83">
        <v>0</v>
      </c>
      <c r="O310" s="35">
        <f>ROWS($A$8:N310)</f>
        <v>303</v>
      </c>
      <c r="P310" s="35" t="str">
        <f>IF($A310='Signature Page'!$H$8,O310,"")</f>
        <v/>
      </c>
      <c r="Q310" s="35" t="str">
        <f>IFERROR(SMALL($P$8:$P$1794,ROWS($P$8:P310)),"")</f>
        <v/>
      </c>
      <c r="R310" s="31" t="str">
        <f t="shared" si="4"/>
        <v>E16049N78000</v>
      </c>
    </row>
    <row r="311" spans="1:18" s="31" customFormat="1" ht="19.7" customHeight="1" x14ac:dyDescent="0.25">
      <c r="A311" s="68" t="s">
        <v>45</v>
      </c>
      <c r="B311" s="69">
        <v>60</v>
      </c>
      <c r="C311" s="68" t="s">
        <v>1126</v>
      </c>
      <c r="D311" s="70" t="s">
        <v>1054</v>
      </c>
      <c r="E311" s="70" t="s">
        <v>1117</v>
      </c>
      <c r="F311" s="70" t="s">
        <v>1105</v>
      </c>
      <c r="G311" s="69" t="s">
        <v>1333</v>
      </c>
      <c r="H311" s="70" t="s">
        <v>1056</v>
      </c>
      <c r="I311" s="83">
        <v>-49938.85</v>
      </c>
      <c r="J311" s="83">
        <v>-383.89</v>
      </c>
      <c r="K311" s="83">
        <v>1400</v>
      </c>
      <c r="L311" s="83">
        <v>48922.74</v>
      </c>
      <c r="M311" s="83">
        <v>0</v>
      </c>
      <c r="N311" s="83">
        <v>0</v>
      </c>
      <c r="O311" s="35">
        <f>ROWS($A$8:N311)</f>
        <v>304</v>
      </c>
      <c r="P311" s="35" t="str">
        <f>IF($A311='Signature Page'!$H$8,O311,"")</f>
        <v/>
      </c>
      <c r="Q311" s="35" t="str">
        <f>IFERROR(SMALL($P$8:$P$1794,ROWS($P$8:P311)),"")</f>
        <v/>
      </c>
      <c r="R311" s="31" t="str">
        <f t="shared" si="4"/>
        <v>E16049N88000</v>
      </c>
    </row>
    <row r="312" spans="1:18" s="31" customFormat="1" ht="19.7" customHeight="1" x14ac:dyDescent="0.25">
      <c r="A312" s="68" t="s">
        <v>45</v>
      </c>
      <c r="B312" s="69">
        <v>60</v>
      </c>
      <c r="C312" s="68" t="s">
        <v>1127</v>
      </c>
      <c r="D312" s="70" t="s">
        <v>1054</v>
      </c>
      <c r="E312" s="70" t="s">
        <v>1117</v>
      </c>
      <c r="F312" s="70" t="s">
        <v>1105</v>
      </c>
      <c r="G312" s="69" t="s">
        <v>1406</v>
      </c>
      <c r="H312" s="70" t="s">
        <v>1056</v>
      </c>
      <c r="I312" s="83">
        <v>-11795.12</v>
      </c>
      <c r="J312" s="83">
        <v>0</v>
      </c>
      <c r="K312" s="83">
        <v>0</v>
      </c>
      <c r="L312" s="83">
        <v>11795.12</v>
      </c>
      <c r="M312" s="83">
        <v>0</v>
      </c>
      <c r="N312" s="83">
        <v>0</v>
      </c>
      <c r="O312" s="35">
        <f>ROWS($A$8:N312)</f>
        <v>305</v>
      </c>
      <c r="P312" s="35" t="str">
        <f>IF($A312='Signature Page'!$H$8,O312,"")</f>
        <v/>
      </c>
      <c r="Q312" s="35" t="str">
        <f>IFERROR(SMALL($P$8:$P$1794,ROWS($P$8:P312)),"")</f>
        <v/>
      </c>
      <c r="R312" s="31" t="str">
        <f t="shared" si="4"/>
        <v>E16049N98000</v>
      </c>
    </row>
    <row r="313" spans="1:18" s="31" customFormat="1" ht="19.7" customHeight="1" x14ac:dyDescent="0.25">
      <c r="A313" s="68" t="s">
        <v>45</v>
      </c>
      <c r="B313" s="69">
        <v>1</v>
      </c>
      <c r="C313" s="68">
        <v>69000100</v>
      </c>
      <c r="D313" s="70" t="s">
        <v>1053</v>
      </c>
      <c r="E313" s="70" t="s">
        <v>1117</v>
      </c>
      <c r="F313" s="70" t="s">
        <v>128</v>
      </c>
      <c r="G313" s="69" t="s">
        <v>1051</v>
      </c>
      <c r="H313" s="70" t="s">
        <v>1056</v>
      </c>
      <c r="I313" s="83">
        <v>-378746027.74000001</v>
      </c>
      <c r="J313" s="83">
        <v>0</v>
      </c>
      <c r="K313" s="83">
        <v>0</v>
      </c>
      <c r="L313" s="83">
        <v>0</v>
      </c>
      <c r="M313" s="83">
        <v>0</v>
      </c>
      <c r="N313" s="83">
        <v>-378746027.74000001</v>
      </c>
      <c r="O313" s="35">
        <f>ROWS($A$8:N313)</f>
        <v>306</v>
      </c>
      <c r="P313" s="35" t="str">
        <f>IF($A313='Signature Page'!$H$8,O313,"")</f>
        <v/>
      </c>
      <c r="Q313" s="35" t="str">
        <f>IFERROR(SMALL($P$8:$P$1794,ROWS($P$8:P313)),"")</f>
        <v/>
      </c>
      <c r="R313" s="31" t="str">
        <f t="shared" si="4"/>
        <v>E16069000100</v>
      </c>
    </row>
    <row r="314" spans="1:18" s="31" customFormat="1" ht="19.7" customHeight="1" x14ac:dyDescent="0.25">
      <c r="A314" s="68" t="s">
        <v>1072</v>
      </c>
      <c r="B314" s="69">
        <v>21</v>
      </c>
      <c r="C314" s="68">
        <v>30389000</v>
      </c>
      <c r="D314" s="70" t="s">
        <v>1055</v>
      </c>
      <c r="E314" s="70" t="s">
        <v>1128</v>
      </c>
      <c r="F314" s="70" t="s">
        <v>1122</v>
      </c>
      <c r="G314" s="69" t="s">
        <v>216</v>
      </c>
      <c r="H314" s="70" t="s">
        <v>1056</v>
      </c>
      <c r="I314" s="83">
        <v>-5129625.24</v>
      </c>
      <c r="J314" s="83">
        <v>-78999470.879999995</v>
      </c>
      <c r="K314" s="83">
        <v>18710</v>
      </c>
      <c r="L314" s="83">
        <v>78999470.879999995</v>
      </c>
      <c r="M314" s="83">
        <v>0</v>
      </c>
      <c r="N314" s="83">
        <v>-5110915.23999999</v>
      </c>
      <c r="O314" s="35">
        <f>ROWS($A$8:N314)</f>
        <v>307</v>
      </c>
      <c r="P314" s="35" t="str">
        <f>IF($A314='Signature Page'!$H$8,O314,"")</f>
        <v/>
      </c>
      <c r="Q314" s="35" t="str">
        <f>IFERROR(SMALL($P$8:$P$1794,ROWS($P$8:P314)),"")</f>
        <v/>
      </c>
      <c r="R314" s="31" t="str">
        <f t="shared" si="4"/>
        <v>E17030389000</v>
      </c>
    </row>
    <row r="315" spans="1:18" s="31" customFormat="1" ht="19.7" customHeight="1" x14ac:dyDescent="0.25">
      <c r="A315" s="68" t="s">
        <v>1072</v>
      </c>
      <c r="B315" s="69">
        <v>21</v>
      </c>
      <c r="C315" s="68">
        <v>41249000</v>
      </c>
      <c r="D315" s="70" t="s">
        <v>1055</v>
      </c>
      <c r="E315" s="70" t="s">
        <v>1128</v>
      </c>
      <c r="F315" s="70" t="s">
        <v>1122</v>
      </c>
      <c r="G315" s="69" t="s">
        <v>1129</v>
      </c>
      <c r="H315" s="70" t="s">
        <v>1056</v>
      </c>
      <c r="I315" s="83">
        <v>-66074.45</v>
      </c>
      <c r="J315" s="83">
        <v>-120649.58</v>
      </c>
      <c r="K315" s="83">
        <v>0</v>
      </c>
      <c r="L315" s="83">
        <v>164540.620000005</v>
      </c>
      <c r="M315" s="83">
        <v>0</v>
      </c>
      <c r="N315" s="83">
        <v>-22183.409999995201</v>
      </c>
      <c r="O315" s="35">
        <f>ROWS($A$8:N315)</f>
        <v>308</v>
      </c>
      <c r="P315" s="35" t="str">
        <f>IF($A315='Signature Page'!$H$8,O315,"")</f>
        <v/>
      </c>
      <c r="Q315" s="35" t="str">
        <f>IFERROR(SMALL($P$8:$P$1794,ROWS($P$8:P315)),"")</f>
        <v/>
      </c>
      <c r="R315" s="31" t="str">
        <f t="shared" si="4"/>
        <v>E17041249000</v>
      </c>
    </row>
    <row r="316" spans="1:18" s="31" customFormat="1" ht="19.7" customHeight="1" x14ac:dyDescent="0.25">
      <c r="A316" s="68" t="s">
        <v>46</v>
      </c>
      <c r="B316" s="69">
        <v>1</v>
      </c>
      <c r="C316" s="68">
        <v>10010000</v>
      </c>
      <c r="D316" s="70" t="s">
        <v>1053</v>
      </c>
      <c r="E316" s="70" t="s">
        <v>1130</v>
      </c>
      <c r="F316" s="70" t="s">
        <v>128</v>
      </c>
      <c r="G316" s="69" t="s">
        <v>128</v>
      </c>
      <c r="H316" s="70" t="s">
        <v>1056</v>
      </c>
      <c r="I316" s="83">
        <v>-33718.5</v>
      </c>
      <c r="J316" s="83">
        <v>0</v>
      </c>
      <c r="K316" s="83">
        <v>22257461.440000001</v>
      </c>
      <c r="L316" s="83">
        <v>0</v>
      </c>
      <c r="M316" s="83">
        <v>0</v>
      </c>
      <c r="N316" s="83">
        <v>22223742.940000001</v>
      </c>
      <c r="O316" s="35">
        <f>ROWS($A$8:N316)</f>
        <v>309</v>
      </c>
      <c r="P316" s="35" t="str">
        <f>IF($A316='Signature Page'!$H$8,O316,"")</f>
        <v/>
      </c>
      <c r="Q316" s="35" t="str">
        <f>IFERROR(SMALL($P$8:$P$1794,ROWS($P$8:P316)),"")</f>
        <v/>
      </c>
      <c r="R316" s="31" t="str">
        <f t="shared" si="4"/>
        <v>E20010010000</v>
      </c>
    </row>
    <row r="317" spans="1:18" s="31" customFormat="1" ht="19.7" customHeight="1" x14ac:dyDescent="0.25">
      <c r="A317" s="68" t="s">
        <v>46</v>
      </c>
      <c r="B317" s="69">
        <v>1</v>
      </c>
      <c r="C317" s="68">
        <v>10050023</v>
      </c>
      <c r="D317" s="70" t="s">
        <v>1053</v>
      </c>
      <c r="E317" s="70" t="s">
        <v>1130</v>
      </c>
      <c r="F317" s="70" t="s">
        <v>128</v>
      </c>
      <c r="G317" s="69" t="s">
        <v>1489</v>
      </c>
      <c r="H317" s="70" t="s">
        <v>1056</v>
      </c>
      <c r="I317" s="83">
        <v>0</v>
      </c>
      <c r="J317" s="83">
        <v>0</v>
      </c>
      <c r="K317" s="83">
        <v>1953001.91</v>
      </c>
      <c r="L317" s="83">
        <v>0</v>
      </c>
      <c r="M317" s="83">
        <v>0</v>
      </c>
      <c r="N317" s="83">
        <v>1953001.91</v>
      </c>
      <c r="O317" s="35">
        <f>ROWS($A$8:N317)</f>
        <v>310</v>
      </c>
      <c r="P317" s="35" t="str">
        <f>IF($A317='Signature Page'!$H$8,O317,"")</f>
        <v/>
      </c>
      <c r="Q317" s="35" t="str">
        <f>IFERROR(SMALL($P$8:$P$1794,ROWS($P$8:P317)),"")</f>
        <v/>
      </c>
      <c r="R317" s="31" t="str">
        <f t="shared" si="4"/>
        <v>E20010050023</v>
      </c>
    </row>
    <row r="318" spans="1:18" s="31" customFormat="1" ht="19.7" customHeight="1" x14ac:dyDescent="0.25">
      <c r="A318" s="68" t="s">
        <v>46</v>
      </c>
      <c r="B318" s="69">
        <v>1</v>
      </c>
      <c r="C318" s="68">
        <v>28230000</v>
      </c>
      <c r="D318" s="70" t="s">
        <v>1053</v>
      </c>
      <c r="E318" s="70" t="s">
        <v>1130</v>
      </c>
      <c r="F318" s="70" t="s">
        <v>128</v>
      </c>
      <c r="G318" s="69" t="s">
        <v>136</v>
      </c>
      <c r="H318" s="70" t="s">
        <v>1056</v>
      </c>
      <c r="I318" s="83">
        <v>0</v>
      </c>
      <c r="J318" s="83">
        <v>-85937.51</v>
      </c>
      <c r="K318" s="83">
        <v>0</v>
      </c>
      <c r="L318" s="83">
        <v>0</v>
      </c>
      <c r="M318" s="83">
        <v>0</v>
      </c>
      <c r="N318" s="83">
        <v>-85937.51</v>
      </c>
      <c r="O318" s="35">
        <f>ROWS($A$8:N318)</f>
        <v>311</v>
      </c>
      <c r="P318" s="35" t="str">
        <f>IF($A318='Signature Page'!$H$8,O318,"")</f>
        <v/>
      </c>
      <c r="Q318" s="35" t="str">
        <f>IFERROR(SMALL($P$8:$P$1794,ROWS($P$8:P318)),"")</f>
        <v/>
      </c>
      <c r="R318" s="31" t="str">
        <f t="shared" si="4"/>
        <v>E20028230000</v>
      </c>
    </row>
    <row r="319" spans="1:18" s="31" customFormat="1" ht="19.7" customHeight="1" x14ac:dyDescent="0.25">
      <c r="A319" s="68" t="s">
        <v>46</v>
      </c>
      <c r="B319" s="69">
        <v>1</v>
      </c>
      <c r="C319" s="68">
        <v>28370000</v>
      </c>
      <c r="D319" s="70" t="s">
        <v>1053</v>
      </c>
      <c r="E319" s="70" t="s">
        <v>1130</v>
      </c>
      <c r="F319" s="70" t="s">
        <v>128</v>
      </c>
      <c r="G319" s="69" t="s">
        <v>137</v>
      </c>
      <c r="H319" s="70" t="s">
        <v>1056</v>
      </c>
      <c r="I319" s="83">
        <v>0</v>
      </c>
      <c r="J319" s="83">
        <v>-34383460.640000001</v>
      </c>
      <c r="K319" s="83">
        <v>0</v>
      </c>
      <c r="L319" s="83">
        <v>0</v>
      </c>
      <c r="M319" s="83">
        <v>0</v>
      </c>
      <c r="N319" s="83">
        <v>-34383460.640000001</v>
      </c>
      <c r="O319" s="35">
        <f>ROWS($A$8:N319)</f>
        <v>312</v>
      </c>
      <c r="P319" s="35" t="str">
        <f>IF($A319='Signature Page'!$H$8,O319,"")</f>
        <v/>
      </c>
      <c r="Q319" s="35" t="str">
        <f>IFERROR(SMALL($P$8:$P$1794,ROWS($P$8:P319)),"")</f>
        <v/>
      </c>
      <c r="R319" s="31" t="str">
        <f t="shared" si="4"/>
        <v>E20028370000</v>
      </c>
    </row>
    <row r="320" spans="1:18" s="31" customFormat="1" ht="19.7" customHeight="1" x14ac:dyDescent="0.25">
      <c r="A320" s="68" t="s">
        <v>46</v>
      </c>
      <c r="B320" s="69">
        <v>1</v>
      </c>
      <c r="C320" s="68">
        <v>30350000</v>
      </c>
      <c r="D320" s="70" t="s">
        <v>1054</v>
      </c>
      <c r="E320" s="70" t="s">
        <v>1130</v>
      </c>
      <c r="F320" s="70" t="s">
        <v>128</v>
      </c>
      <c r="G320" s="69" t="s">
        <v>144</v>
      </c>
      <c r="H320" s="70" t="s">
        <v>1056</v>
      </c>
      <c r="I320" s="83">
        <v>-64528.18</v>
      </c>
      <c r="J320" s="83">
        <v>0</v>
      </c>
      <c r="K320" s="83">
        <v>0</v>
      </c>
      <c r="L320" s="83">
        <v>0</v>
      </c>
      <c r="M320" s="83">
        <v>0</v>
      </c>
      <c r="N320" s="83">
        <v>-64528.18</v>
      </c>
      <c r="O320" s="35">
        <f>ROWS($A$8:N320)</f>
        <v>313</v>
      </c>
      <c r="P320" s="35" t="str">
        <f>IF($A320='Signature Page'!$H$8,O320,"")</f>
        <v/>
      </c>
      <c r="Q320" s="35" t="str">
        <f>IFERROR(SMALL($P$8:$P$1794,ROWS($P$8:P320)),"")</f>
        <v/>
      </c>
      <c r="R320" s="31" t="str">
        <f t="shared" si="4"/>
        <v>E20030350000</v>
      </c>
    </row>
    <row r="321" spans="1:18" s="31" customFormat="1" ht="19.7" customHeight="1" x14ac:dyDescent="0.25">
      <c r="A321" s="68" t="s">
        <v>46</v>
      </c>
      <c r="B321" s="69">
        <v>1</v>
      </c>
      <c r="C321" s="68">
        <v>30350006</v>
      </c>
      <c r="D321" s="70" t="s">
        <v>1055</v>
      </c>
      <c r="E321" s="70" t="s">
        <v>1130</v>
      </c>
      <c r="F321" s="70" t="s">
        <v>128</v>
      </c>
      <c r="G321" s="69" t="s">
        <v>149</v>
      </c>
      <c r="H321" s="70" t="s">
        <v>1056</v>
      </c>
      <c r="I321" s="83">
        <v>-2643081.85</v>
      </c>
      <c r="J321" s="83">
        <v>-476424.72</v>
      </c>
      <c r="K321" s="83">
        <v>0</v>
      </c>
      <c r="L321" s="83">
        <v>0</v>
      </c>
      <c r="M321" s="83">
        <v>0</v>
      </c>
      <c r="N321" s="83">
        <v>-3119506.57</v>
      </c>
      <c r="O321" s="35">
        <f>ROWS($A$8:N321)</f>
        <v>314</v>
      </c>
      <c r="P321" s="35" t="str">
        <f>IF($A321='Signature Page'!$H$8,O321,"")</f>
        <v/>
      </c>
      <c r="Q321" s="35" t="str">
        <f>IFERROR(SMALL($P$8:$P$1794,ROWS($P$8:P321)),"")</f>
        <v/>
      </c>
      <c r="R321" s="31" t="str">
        <f t="shared" si="4"/>
        <v>E20030350006</v>
      </c>
    </row>
    <row r="322" spans="1:18" s="31" customFormat="1" ht="19.7" customHeight="1" x14ac:dyDescent="0.25">
      <c r="A322" s="68" t="s">
        <v>46</v>
      </c>
      <c r="B322" s="69">
        <v>1</v>
      </c>
      <c r="C322" s="68">
        <v>30350007</v>
      </c>
      <c r="D322" s="70" t="s">
        <v>1053</v>
      </c>
      <c r="E322" s="70" t="s">
        <v>1130</v>
      </c>
      <c r="F322" s="70" t="s">
        <v>128</v>
      </c>
      <c r="G322" s="69" t="s">
        <v>150</v>
      </c>
      <c r="H322" s="70" t="s">
        <v>1056</v>
      </c>
      <c r="I322" s="83">
        <v>-439342.84</v>
      </c>
      <c r="J322" s="83">
        <v>-10849.48</v>
      </c>
      <c r="K322" s="83">
        <v>855947.93</v>
      </c>
      <c r="L322" s="83">
        <v>-201000</v>
      </c>
      <c r="M322" s="83">
        <v>0</v>
      </c>
      <c r="N322" s="83">
        <v>204755.61</v>
      </c>
      <c r="O322" s="35">
        <f>ROWS($A$8:N322)</f>
        <v>315</v>
      </c>
      <c r="P322" s="35" t="str">
        <f>IF($A322='Signature Page'!$H$8,O322,"")</f>
        <v/>
      </c>
      <c r="Q322" s="35" t="str">
        <f>IFERROR(SMALL($P$8:$P$1794,ROWS($P$8:P322)),"")</f>
        <v/>
      </c>
      <c r="R322" s="31" t="str">
        <f t="shared" si="4"/>
        <v>E20030350007</v>
      </c>
    </row>
    <row r="323" spans="1:18" s="31" customFormat="1" ht="19.7" customHeight="1" x14ac:dyDescent="0.25">
      <c r="A323" s="68" t="s">
        <v>46</v>
      </c>
      <c r="B323" s="69">
        <v>1</v>
      </c>
      <c r="C323" s="68">
        <v>30350008</v>
      </c>
      <c r="D323" s="70" t="s">
        <v>1053</v>
      </c>
      <c r="E323" s="70" t="s">
        <v>1130</v>
      </c>
      <c r="F323" s="70" t="s">
        <v>128</v>
      </c>
      <c r="G323" s="69" t="s">
        <v>151</v>
      </c>
      <c r="H323" s="70" t="s">
        <v>1056</v>
      </c>
      <c r="I323" s="83">
        <v>-1089.18</v>
      </c>
      <c r="J323" s="83">
        <v>0</v>
      </c>
      <c r="K323" s="83">
        <v>0</v>
      </c>
      <c r="L323" s="83">
        <v>0</v>
      </c>
      <c r="M323" s="83">
        <v>0</v>
      </c>
      <c r="N323" s="83">
        <v>-1089.18</v>
      </c>
      <c r="O323" s="35">
        <f>ROWS($A$8:N323)</f>
        <v>316</v>
      </c>
      <c r="P323" s="35" t="str">
        <f>IF($A323='Signature Page'!$H$8,O323,"")</f>
        <v/>
      </c>
      <c r="Q323" s="35" t="str">
        <f>IFERROR(SMALL($P$8:$P$1794,ROWS($P$8:P323)),"")</f>
        <v/>
      </c>
      <c r="R323" s="31" t="str">
        <f t="shared" si="4"/>
        <v>E20030350008</v>
      </c>
    </row>
    <row r="324" spans="1:18" s="31" customFormat="1" ht="19.7" customHeight="1" x14ac:dyDescent="0.25">
      <c r="A324" s="68" t="s">
        <v>46</v>
      </c>
      <c r="B324" s="69">
        <v>1</v>
      </c>
      <c r="C324" s="68">
        <v>30350009</v>
      </c>
      <c r="D324" s="70" t="s">
        <v>1053</v>
      </c>
      <c r="E324" s="70" t="s">
        <v>1130</v>
      </c>
      <c r="F324" s="70" t="s">
        <v>128</v>
      </c>
      <c r="G324" s="69" t="s">
        <v>152</v>
      </c>
      <c r="H324" s="70" t="s">
        <v>1056</v>
      </c>
      <c r="I324" s="83">
        <v>-385.92</v>
      </c>
      <c r="J324" s="83">
        <v>0</v>
      </c>
      <c r="K324" s="83">
        <v>0</v>
      </c>
      <c r="L324" s="83">
        <v>0</v>
      </c>
      <c r="M324" s="83">
        <v>0</v>
      </c>
      <c r="N324" s="83">
        <v>-385.92</v>
      </c>
      <c r="O324" s="35">
        <f>ROWS($A$8:N324)</f>
        <v>317</v>
      </c>
      <c r="P324" s="35" t="str">
        <f>IF($A324='Signature Page'!$H$8,O324,"")</f>
        <v/>
      </c>
      <c r="Q324" s="35" t="str">
        <f>IFERROR(SMALL($P$8:$P$1794,ROWS($P$8:P324)),"")</f>
        <v/>
      </c>
      <c r="R324" s="31" t="str">
        <f t="shared" si="4"/>
        <v>E20030350009</v>
      </c>
    </row>
    <row r="325" spans="1:18" s="31" customFormat="1" ht="19.7" customHeight="1" x14ac:dyDescent="0.25">
      <c r="A325" s="68" t="s">
        <v>46</v>
      </c>
      <c r="B325" s="69">
        <v>1</v>
      </c>
      <c r="C325" s="68">
        <v>30350010</v>
      </c>
      <c r="D325" s="70" t="s">
        <v>1054</v>
      </c>
      <c r="E325" s="70" t="s">
        <v>1130</v>
      </c>
      <c r="F325" s="70" t="s">
        <v>128</v>
      </c>
      <c r="G325" s="69" t="s">
        <v>153</v>
      </c>
      <c r="H325" s="70" t="s">
        <v>1056</v>
      </c>
      <c r="I325" s="83">
        <v>-3177279.41</v>
      </c>
      <c r="J325" s="83">
        <v>0</v>
      </c>
      <c r="K325" s="83">
        <v>382722.66</v>
      </c>
      <c r="L325" s="83">
        <v>-425000</v>
      </c>
      <c r="M325" s="83">
        <v>0</v>
      </c>
      <c r="N325" s="83">
        <v>-3219556.75</v>
      </c>
      <c r="O325" s="35">
        <f>ROWS($A$8:N325)</f>
        <v>318</v>
      </c>
      <c r="P325" s="35" t="str">
        <f>IF($A325='Signature Page'!$H$8,O325,"")</f>
        <v/>
      </c>
      <c r="Q325" s="35" t="str">
        <f>IFERROR(SMALL($P$8:$P$1794,ROWS($P$8:P325)),"")</f>
        <v/>
      </c>
      <c r="R325" s="31" t="str">
        <f t="shared" si="4"/>
        <v>E20030350010</v>
      </c>
    </row>
    <row r="326" spans="1:18" s="31" customFormat="1" ht="19.7" customHeight="1" x14ac:dyDescent="0.25">
      <c r="A326" s="68" t="s">
        <v>46</v>
      </c>
      <c r="B326" s="69">
        <v>1</v>
      </c>
      <c r="C326" s="68">
        <v>30350011</v>
      </c>
      <c r="D326" s="70" t="s">
        <v>1053</v>
      </c>
      <c r="E326" s="70" t="s">
        <v>1130</v>
      </c>
      <c r="F326" s="70" t="s">
        <v>128</v>
      </c>
      <c r="G326" s="69" t="s">
        <v>154</v>
      </c>
      <c r="H326" s="70" t="s">
        <v>1056</v>
      </c>
      <c r="I326" s="83">
        <v>-642792.62</v>
      </c>
      <c r="J326" s="83">
        <v>-240199.48</v>
      </c>
      <c r="K326" s="83">
        <v>0</v>
      </c>
      <c r="L326" s="83">
        <v>0</v>
      </c>
      <c r="M326" s="83">
        <v>0</v>
      </c>
      <c r="N326" s="83">
        <v>-882992.1</v>
      </c>
      <c r="O326" s="35">
        <f>ROWS($A$8:N326)</f>
        <v>319</v>
      </c>
      <c r="P326" s="35" t="str">
        <f>IF($A326='Signature Page'!$H$8,O326,"")</f>
        <v/>
      </c>
      <c r="Q326" s="35" t="str">
        <f>IFERROR(SMALL($P$8:$P$1794,ROWS($P$8:P326)),"")</f>
        <v/>
      </c>
      <c r="R326" s="31" t="str">
        <f t="shared" si="4"/>
        <v>E20030350011</v>
      </c>
    </row>
    <row r="327" spans="1:18" s="31" customFormat="1" ht="19.7" customHeight="1" x14ac:dyDescent="0.25">
      <c r="A327" s="68" t="s">
        <v>46</v>
      </c>
      <c r="B327" s="69">
        <v>1</v>
      </c>
      <c r="C327" s="68">
        <v>30350012</v>
      </c>
      <c r="D327" s="70" t="s">
        <v>1053</v>
      </c>
      <c r="E327" s="70" t="s">
        <v>1130</v>
      </c>
      <c r="F327" s="70" t="s">
        <v>128</v>
      </c>
      <c r="G327" s="69" t="s">
        <v>155</v>
      </c>
      <c r="H327" s="70" t="s">
        <v>1056</v>
      </c>
      <c r="I327" s="83">
        <v>-2373.59</v>
      </c>
      <c r="J327" s="83">
        <v>-1400</v>
      </c>
      <c r="K327" s="83">
        <v>1275.54</v>
      </c>
      <c r="L327" s="83">
        <v>0</v>
      </c>
      <c r="M327" s="83">
        <v>0</v>
      </c>
      <c r="N327" s="83">
        <v>-2498.0500000000002</v>
      </c>
      <c r="O327" s="35">
        <f>ROWS($A$8:N327)</f>
        <v>320</v>
      </c>
      <c r="P327" s="35" t="str">
        <f>IF($A327='Signature Page'!$H$8,O327,"")</f>
        <v/>
      </c>
      <c r="Q327" s="35" t="str">
        <f>IFERROR(SMALL($P$8:$P$1794,ROWS($P$8:P327)),"")</f>
        <v/>
      </c>
      <c r="R327" s="31" t="str">
        <f t="shared" si="4"/>
        <v>E20030350012</v>
      </c>
    </row>
    <row r="328" spans="1:18" s="31" customFormat="1" ht="19.7" customHeight="1" x14ac:dyDescent="0.25">
      <c r="A328" s="68" t="s">
        <v>46</v>
      </c>
      <c r="B328" s="69">
        <v>1</v>
      </c>
      <c r="C328" s="68">
        <v>30350014</v>
      </c>
      <c r="D328" s="70" t="s">
        <v>1055</v>
      </c>
      <c r="E328" s="70" t="s">
        <v>1130</v>
      </c>
      <c r="F328" s="70" t="s">
        <v>128</v>
      </c>
      <c r="G328" s="69" t="s">
        <v>156</v>
      </c>
      <c r="H328" s="70" t="s">
        <v>1056</v>
      </c>
      <c r="I328" s="83">
        <v>-18281.150000000001</v>
      </c>
      <c r="J328" s="83">
        <v>0</v>
      </c>
      <c r="K328" s="83">
        <v>0</v>
      </c>
      <c r="L328" s="83">
        <v>0</v>
      </c>
      <c r="M328" s="83">
        <v>0</v>
      </c>
      <c r="N328" s="83">
        <v>-18281.150000000001</v>
      </c>
      <c r="O328" s="35">
        <f>ROWS($A$8:N328)</f>
        <v>321</v>
      </c>
      <c r="P328" s="35" t="str">
        <f>IF($A328='Signature Page'!$H$8,O328,"")</f>
        <v/>
      </c>
      <c r="Q328" s="35" t="str">
        <f>IFERROR(SMALL($P$8:$P$1794,ROWS($P$8:P328)),"")</f>
        <v/>
      </c>
      <c r="R328" s="31" t="str">
        <f t="shared" ref="R328:R391" si="5">CONCATENATE(A328,C328)</f>
        <v>E20030350014</v>
      </c>
    </row>
    <row r="329" spans="1:18" s="31" customFormat="1" ht="19.7" customHeight="1" x14ac:dyDescent="0.25">
      <c r="A329" s="68" t="s">
        <v>46</v>
      </c>
      <c r="B329" s="69">
        <v>1</v>
      </c>
      <c r="C329" s="68">
        <v>30350051</v>
      </c>
      <c r="D329" s="70" t="s">
        <v>1055</v>
      </c>
      <c r="E329" s="70" t="s">
        <v>1130</v>
      </c>
      <c r="F329" s="70" t="s">
        <v>128</v>
      </c>
      <c r="G329" s="69" t="s">
        <v>166</v>
      </c>
      <c r="H329" s="70" t="s">
        <v>1056</v>
      </c>
      <c r="I329" s="83">
        <v>-32364.38</v>
      </c>
      <c r="J329" s="83">
        <v>0</v>
      </c>
      <c r="K329" s="83">
        <v>9665.2800000000007</v>
      </c>
      <c r="L329" s="83">
        <v>0</v>
      </c>
      <c r="M329" s="83">
        <v>0</v>
      </c>
      <c r="N329" s="83">
        <v>-22699.1</v>
      </c>
      <c r="O329" s="35">
        <f>ROWS($A$8:N329)</f>
        <v>322</v>
      </c>
      <c r="P329" s="35" t="str">
        <f>IF($A329='Signature Page'!$H$8,O329,"")</f>
        <v/>
      </c>
      <c r="Q329" s="35" t="str">
        <f>IFERROR(SMALL($P$8:$P$1794,ROWS($P$8:P329)),"")</f>
        <v/>
      </c>
      <c r="R329" s="31" t="str">
        <f t="shared" si="5"/>
        <v>E20030350051</v>
      </c>
    </row>
    <row r="330" spans="1:18" s="31" customFormat="1" ht="19.7" customHeight="1" x14ac:dyDescent="0.25">
      <c r="A330" s="68" t="s">
        <v>46</v>
      </c>
      <c r="B330" s="69">
        <v>1</v>
      </c>
      <c r="C330" s="68">
        <v>30350052</v>
      </c>
      <c r="D330" s="70" t="s">
        <v>1053</v>
      </c>
      <c r="E330" s="70" t="s">
        <v>1130</v>
      </c>
      <c r="F330" s="70" t="s">
        <v>128</v>
      </c>
      <c r="G330" s="69" t="s">
        <v>167</v>
      </c>
      <c r="H330" s="70" t="s">
        <v>1056</v>
      </c>
      <c r="I330" s="83">
        <v>-66067.73</v>
      </c>
      <c r="J330" s="83">
        <v>-16000</v>
      </c>
      <c r="K330" s="83">
        <v>0</v>
      </c>
      <c r="L330" s="83">
        <v>0</v>
      </c>
      <c r="M330" s="83">
        <v>0</v>
      </c>
      <c r="N330" s="83">
        <v>-82067.73</v>
      </c>
      <c r="O330" s="35">
        <f>ROWS($A$8:N330)</f>
        <v>323</v>
      </c>
      <c r="P330" s="35" t="str">
        <f>IF($A330='Signature Page'!$H$8,O330,"")</f>
        <v/>
      </c>
      <c r="Q330" s="35" t="str">
        <f>IFERROR(SMALL($P$8:$P$1794,ROWS($P$8:P330)),"")</f>
        <v/>
      </c>
      <c r="R330" s="31" t="str">
        <f t="shared" si="5"/>
        <v>E20030350052</v>
      </c>
    </row>
    <row r="331" spans="1:18" s="31" customFormat="1" ht="19.7" customHeight="1" x14ac:dyDescent="0.25">
      <c r="A331" s="68" t="s">
        <v>46</v>
      </c>
      <c r="B331" s="69">
        <v>1</v>
      </c>
      <c r="C331" s="68">
        <v>30350076</v>
      </c>
      <c r="D331" s="70" t="s">
        <v>1054</v>
      </c>
      <c r="E331" s="70" t="s">
        <v>1130</v>
      </c>
      <c r="F331" s="70" t="s">
        <v>128</v>
      </c>
      <c r="G331" s="69" t="s">
        <v>187</v>
      </c>
      <c r="H331" s="70" t="s">
        <v>1056</v>
      </c>
      <c r="I331" s="83">
        <v>39759.35</v>
      </c>
      <c r="J331" s="83">
        <v>0</v>
      </c>
      <c r="K331" s="83">
        <v>192333.44</v>
      </c>
      <c r="L331" s="83">
        <v>0</v>
      </c>
      <c r="M331" s="83">
        <v>0</v>
      </c>
      <c r="N331" s="83">
        <v>232092.79</v>
      </c>
      <c r="O331" s="35">
        <f>ROWS($A$8:N331)</f>
        <v>324</v>
      </c>
      <c r="P331" s="35" t="str">
        <f>IF($A331='Signature Page'!$H$8,O331,"")</f>
        <v/>
      </c>
      <c r="Q331" s="35" t="str">
        <f>IFERROR(SMALL($P$8:$P$1794,ROWS($P$8:P331)),"")</f>
        <v/>
      </c>
      <c r="R331" s="31" t="str">
        <f t="shared" si="5"/>
        <v>E20030350076</v>
      </c>
    </row>
    <row r="332" spans="1:18" s="31" customFormat="1" ht="19.7" customHeight="1" x14ac:dyDescent="0.25">
      <c r="A332" s="68" t="s">
        <v>46</v>
      </c>
      <c r="B332" s="69">
        <v>1</v>
      </c>
      <c r="C332" s="68">
        <v>30350082</v>
      </c>
      <c r="D332" s="70" t="s">
        <v>1054</v>
      </c>
      <c r="E332" s="70" t="s">
        <v>1130</v>
      </c>
      <c r="F332" s="70" t="s">
        <v>128</v>
      </c>
      <c r="G332" s="69" t="s">
        <v>189</v>
      </c>
      <c r="H332" s="70" t="s">
        <v>1056</v>
      </c>
      <c r="I332" s="83">
        <v>-91983.4</v>
      </c>
      <c r="J332" s="83">
        <v>0</v>
      </c>
      <c r="K332" s="83">
        <v>0</v>
      </c>
      <c r="L332" s="83">
        <v>0</v>
      </c>
      <c r="M332" s="83">
        <v>0</v>
      </c>
      <c r="N332" s="83">
        <v>-91983.4</v>
      </c>
      <c r="O332" s="35">
        <f>ROWS($A$8:N332)</f>
        <v>325</v>
      </c>
      <c r="P332" s="35" t="str">
        <f>IF($A332='Signature Page'!$H$8,O332,"")</f>
        <v/>
      </c>
      <c r="Q332" s="35" t="str">
        <f>IFERROR(SMALL($P$8:$P$1794,ROWS($P$8:P332)),"")</f>
        <v/>
      </c>
      <c r="R332" s="31" t="str">
        <f t="shared" si="5"/>
        <v>E20030350082</v>
      </c>
    </row>
    <row r="333" spans="1:18" s="31" customFormat="1" ht="19.7" customHeight="1" x14ac:dyDescent="0.25">
      <c r="A333" s="68" t="s">
        <v>46</v>
      </c>
      <c r="B333" s="69">
        <v>1</v>
      </c>
      <c r="C333" s="68">
        <v>30350087</v>
      </c>
      <c r="D333" s="70" t="s">
        <v>1057</v>
      </c>
      <c r="E333" s="70" t="s">
        <v>1130</v>
      </c>
      <c r="F333" s="70" t="s">
        <v>128</v>
      </c>
      <c r="G333" s="69" t="s">
        <v>192</v>
      </c>
      <c r="H333" s="70" t="s">
        <v>1056</v>
      </c>
      <c r="I333" s="83">
        <v>-3173.24</v>
      </c>
      <c r="J333" s="83">
        <v>0</v>
      </c>
      <c r="K333" s="83">
        <v>3173.24</v>
      </c>
      <c r="L333" s="83">
        <v>0</v>
      </c>
      <c r="M333" s="83">
        <v>0</v>
      </c>
      <c r="N333" s="83">
        <v>0</v>
      </c>
      <c r="O333" s="35">
        <f>ROWS($A$8:N333)</f>
        <v>326</v>
      </c>
      <c r="P333" s="35" t="str">
        <f>IF($A333='Signature Page'!$H$8,O333,"")</f>
        <v/>
      </c>
      <c r="Q333" s="35" t="str">
        <f>IFERROR(SMALL($P$8:$P$1794,ROWS($P$8:P333)),"")</f>
        <v/>
      </c>
      <c r="R333" s="31" t="str">
        <f t="shared" si="5"/>
        <v>E20030350087</v>
      </c>
    </row>
    <row r="334" spans="1:18" s="31" customFormat="1" ht="19.7" customHeight="1" x14ac:dyDescent="0.25">
      <c r="A334" s="68" t="s">
        <v>46</v>
      </c>
      <c r="B334" s="69">
        <v>1</v>
      </c>
      <c r="C334" s="68">
        <v>30350088</v>
      </c>
      <c r="D334" s="70" t="s">
        <v>1053</v>
      </c>
      <c r="E334" s="70" t="s">
        <v>1130</v>
      </c>
      <c r="F334" s="70" t="s">
        <v>128</v>
      </c>
      <c r="G334" s="69" t="s">
        <v>193</v>
      </c>
      <c r="H334" s="70" t="s">
        <v>1056</v>
      </c>
      <c r="I334" s="83">
        <v>-7529412.3799999999</v>
      </c>
      <c r="J334" s="83">
        <v>-253214.42</v>
      </c>
      <c r="K334" s="83">
        <v>45016.37</v>
      </c>
      <c r="L334" s="83">
        <v>200000</v>
      </c>
      <c r="M334" s="83">
        <v>0</v>
      </c>
      <c r="N334" s="83">
        <v>-7537610.4299999997</v>
      </c>
      <c r="O334" s="35">
        <f>ROWS($A$8:N334)</f>
        <v>327</v>
      </c>
      <c r="P334" s="35" t="str">
        <f>IF($A334='Signature Page'!$H$8,O334,"")</f>
        <v/>
      </c>
      <c r="Q334" s="35" t="str">
        <f>IFERROR(SMALL($P$8:$P$1794,ROWS($P$8:P334)),"")</f>
        <v/>
      </c>
      <c r="R334" s="31" t="str">
        <f t="shared" si="5"/>
        <v>E20030350088</v>
      </c>
    </row>
    <row r="335" spans="1:18" s="31" customFormat="1" ht="19.7" customHeight="1" x14ac:dyDescent="0.25">
      <c r="A335" s="68" t="s">
        <v>46</v>
      </c>
      <c r="B335" s="69">
        <v>1</v>
      </c>
      <c r="C335" s="68">
        <v>30350090</v>
      </c>
      <c r="D335" s="70" t="s">
        <v>1055</v>
      </c>
      <c r="E335" s="70" t="s">
        <v>1130</v>
      </c>
      <c r="F335" s="70" t="s">
        <v>128</v>
      </c>
      <c r="G335" s="69" t="s">
        <v>194</v>
      </c>
      <c r="H335" s="70" t="s">
        <v>1056</v>
      </c>
      <c r="I335" s="83">
        <v>-4126286.62</v>
      </c>
      <c r="J335" s="83">
        <v>0</v>
      </c>
      <c r="K335" s="83">
        <v>1701857.6</v>
      </c>
      <c r="L335" s="83">
        <v>-828000</v>
      </c>
      <c r="M335" s="83">
        <v>0</v>
      </c>
      <c r="N335" s="83">
        <v>-3252429.02</v>
      </c>
      <c r="O335" s="35">
        <f>ROWS($A$8:N335)</f>
        <v>328</v>
      </c>
      <c r="P335" s="35" t="str">
        <f>IF($A335='Signature Page'!$H$8,O335,"")</f>
        <v/>
      </c>
      <c r="Q335" s="35" t="str">
        <f>IFERROR(SMALL($P$8:$P$1794,ROWS($P$8:P335)),"")</f>
        <v/>
      </c>
      <c r="R335" s="31" t="str">
        <f t="shared" si="5"/>
        <v>E20030350090</v>
      </c>
    </row>
    <row r="336" spans="1:18" s="31" customFormat="1" ht="19.7" customHeight="1" x14ac:dyDescent="0.25">
      <c r="A336" s="68" t="s">
        <v>46</v>
      </c>
      <c r="B336" s="69">
        <v>1</v>
      </c>
      <c r="C336" s="68">
        <v>30350091</v>
      </c>
      <c r="D336" s="70" t="s">
        <v>1054</v>
      </c>
      <c r="E336" s="70" t="s">
        <v>1130</v>
      </c>
      <c r="F336" s="70" t="s">
        <v>128</v>
      </c>
      <c r="G336" s="69" t="s">
        <v>195</v>
      </c>
      <c r="H336" s="70" t="s">
        <v>1056</v>
      </c>
      <c r="I336" s="83">
        <v>-1319563.05</v>
      </c>
      <c r="J336" s="83">
        <v>0</v>
      </c>
      <c r="K336" s="83">
        <v>0</v>
      </c>
      <c r="L336" s="83">
        <v>0</v>
      </c>
      <c r="M336" s="83">
        <v>0</v>
      </c>
      <c r="N336" s="83">
        <v>-1319563.05</v>
      </c>
      <c r="O336" s="35">
        <f>ROWS($A$8:N336)</f>
        <v>329</v>
      </c>
      <c r="P336" s="35" t="str">
        <f>IF($A336='Signature Page'!$H$8,O336,"")</f>
        <v/>
      </c>
      <c r="Q336" s="35" t="str">
        <f>IFERROR(SMALL($P$8:$P$1794,ROWS($P$8:P336)),"")</f>
        <v/>
      </c>
      <c r="R336" s="31" t="str">
        <f t="shared" si="5"/>
        <v>E20030350091</v>
      </c>
    </row>
    <row r="337" spans="1:18" s="31" customFormat="1" ht="19.7" customHeight="1" x14ac:dyDescent="0.25">
      <c r="A337" s="68" t="s">
        <v>46</v>
      </c>
      <c r="B337" s="69">
        <v>1</v>
      </c>
      <c r="C337" s="68">
        <v>30350096</v>
      </c>
      <c r="D337" s="70" t="s">
        <v>1055</v>
      </c>
      <c r="E337" s="70" t="s">
        <v>1130</v>
      </c>
      <c r="F337" s="70" t="s">
        <v>128</v>
      </c>
      <c r="G337" s="69" t="s">
        <v>1334</v>
      </c>
      <c r="H337" s="70" t="s">
        <v>1056</v>
      </c>
      <c r="I337" s="83">
        <v>-1857.98</v>
      </c>
      <c r="J337" s="83">
        <v>0</v>
      </c>
      <c r="K337" s="83">
        <v>1857.98</v>
      </c>
      <c r="L337" s="83">
        <v>0</v>
      </c>
      <c r="M337" s="83">
        <v>0</v>
      </c>
      <c r="N337" s="83">
        <v>0</v>
      </c>
      <c r="O337" s="35">
        <f>ROWS($A$8:N337)</f>
        <v>330</v>
      </c>
      <c r="P337" s="35" t="str">
        <f>IF($A337='Signature Page'!$H$8,O337,"")</f>
        <v/>
      </c>
      <c r="Q337" s="35" t="str">
        <f>IFERROR(SMALL($P$8:$P$1794,ROWS($P$8:P337)),"")</f>
        <v/>
      </c>
      <c r="R337" s="31" t="str">
        <f t="shared" si="5"/>
        <v>E20030350096</v>
      </c>
    </row>
    <row r="338" spans="1:18" s="31" customFormat="1" ht="19.7" customHeight="1" x14ac:dyDescent="0.25">
      <c r="A338" s="68" t="s">
        <v>46</v>
      </c>
      <c r="B338" s="69">
        <v>1</v>
      </c>
      <c r="C338" s="68">
        <v>30350099</v>
      </c>
      <c r="D338" s="70" t="s">
        <v>1057</v>
      </c>
      <c r="E338" s="70" t="s">
        <v>1130</v>
      </c>
      <c r="F338" s="70" t="s">
        <v>128</v>
      </c>
      <c r="G338" s="69" t="s">
        <v>1298</v>
      </c>
      <c r="H338" s="70" t="s">
        <v>1056</v>
      </c>
      <c r="I338" s="83">
        <v>-33969.480000000003</v>
      </c>
      <c r="J338" s="83">
        <v>0</v>
      </c>
      <c r="K338" s="83">
        <v>0</v>
      </c>
      <c r="L338" s="83">
        <v>0</v>
      </c>
      <c r="M338" s="83">
        <v>0</v>
      </c>
      <c r="N338" s="83">
        <v>-33969.480000000003</v>
      </c>
      <c r="O338" s="35">
        <f>ROWS($A$8:N338)</f>
        <v>331</v>
      </c>
      <c r="P338" s="35" t="str">
        <f>IF($A338='Signature Page'!$H$8,O338,"")</f>
        <v/>
      </c>
      <c r="Q338" s="35" t="str">
        <f>IFERROR(SMALL($P$8:$P$1794,ROWS($P$8:P338)),"")</f>
        <v/>
      </c>
      <c r="R338" s="31" t="str">
        <f t="shared" si="5"/>
        <v>E20030350099</v>
      </c>
    </row>
    <row r="339" spans="1:18" s="31" customFormat="1" ht="19.7" customHeight="1" x14ac:dyDescent="0.25">
      <c r="A339" s="68" t="s">
        <v>46</v>
      </c>
      <c r="B339" s="69">
        <v>1</v>
      </c>
      <c r="C339" s="68">
        <v>30370000</v>
      </c>
      <c r="D339" s="70" t="s">
        <v>1057</v>
      </c>
      <c r="E339" s="70" t="s">
        <v>1130</v>
      </c>
      <c r="F339" s="70" t="s">
        <v>128</v>
      </c>
      <c r="G339" s="69" t="s">
        <v>202</v>
      </c>
      <c r="H339" s="70" t="s">
        <v>1056</v>
      </c>
      <c r="I339" s="83">
        <v>-358224.61</v>
      </c>
      <c r="J339" s="83">
        <v>0</v>
      </c>
      <c r="K339" s="83">
        <v>0</v>
      </c>
      <c r="L339" s="83">
        <v>0</v>
      </c>
      <c r="M339" s="83">
        <v>0</v>
      </c>
      <c r="N339" s="83">
        <v>-358224.61</v>
      </c>
      <c r="O339" s="35">
        <f>ROWS($A$8:N339)</f>
        <v>332</v>
      </c>
      <c r="P339" s="35" t="str">
        <f>IF($A339='Signature Page'!$H$8,O339,"")</f>
        <v/>
      </c>
      <c r="Q339" s="35" t="str">
        <f>IFERROR(SMALL($P$8:$P$1794,ROWS($P$8:P339)),"")</f>
        <v/>
      </c>
      <c r="R339" s="31" t="str">
        <f t="shared" si="5"/>
        <v>E20030370000</v>
      </c>
    </row>
    <row r="340" spans="1:18" s="31" customFormat="1" ht="19.7" customHeight="1" x14ac:dyDescent="0.25">
      <c r="A340" s="68" t="s">
        <v>46</v>
      </c>
      <c r="B340" s="69">
        <v>1</v>
      </c>
      <c r="C340" s="68">
        <v>30370001</v>
      </c>
      <c r="D340" s="70" t="s">
        <v>1054</v>
      </c>
      <c r="E340" s="70" t="s">
        <v>1130</v>
      </c>
      <c r="F340" s="70" t="s">
        <v>128</v>
      </c>
      <c r="G340" s="69" t="s">
        <v>203</v>
      </c>
      <c r="H340" s="70" t="s">
        <v>1056</v>
      </c>
      <c r="I340" s="83">
        <v>-3000298.65</v>
      </c>
      <c r="J340" s="83">
        <v>-1899950.03</v>
      </c>
      <c r="K340" s="83">
        <v>2011115.46</v>
      </c>
      <c r="L340" s="83">
        <v>0</v>
      </c>
      <c r="M340" s="83">
        <v>0</v>
      </c>
      <c r="N340" s="83">
        <v>-2889133.22</v>
      </c>
      <c r="O340" s="35">
        <f>ROWS($A$8:N340)</f>
        <v>333</v>
      </c>
      <c r="P340" s="35" t="str">
        <f>IF($A340='Signature Page'!$H$8,O340,"")</f>
        <v/>
      </c>
      <c r="Q340" s="35" t="str">
        <f>IFERROR(SMALL($P$8:$P$1794,ROWS($P$8:P340)),"")</f>
        <v/>
      </c>
      <c r="R340" s="31" t="str">
        <f t="shared" si="5"/>
        <v>E20030370001</v>
      </c>
    </row>
    <row r="341" spans="1:18" s="31" customFormat="1" ht="19.7" customHeight="1" x14ac:dyDescent="0.25">
      <c r="A341" s="68" t="s">
        <v>46</v>
      </c>
      <c r="B341" s="69">
        <v>1</v>
      </c>
      <c r="C341" s="68">
        <v>30370002</v>
      </c>
      <c r="D341" s="70" t="s">
        <v>1057</v>
      </c>
      <c r="E341" s="70" t="s">
        <v>1130</v>
      </c>
      <c r="F341" s="70" t="s">
        <v>128</v>
      </c>
      <c r="G341" s="69" t="s">
        <v>204</v>
      </c>
      <c r="H341" s="70" t="s">
        <v>1056</v>
      </c>
      <c r="I341" s="83">
        <v>-7755.03</v>
      </c>
      <c r="J341" s="83">
        <v>0</v>
      </c>
      <c r="K341" s="83">
        <v>273.24</v>
      </c>
      <c r="L341" s="83">
        <v>0</v>
      </c>
      <c r="M341" s="83">
        <v>0</v>
      </c>
      <c r="N341" s="83">
        <v>-7481.79</v>
      </c>
      <c r="O341" s="35">
        <f>ROWS($A$8:N341)</f>
        <v>334</v>
      </c>
      <c r="P341" s="35" t="str">
        <f>IF($A341='Signature Page'!$H$8,O341,"")</f>
        <v/>
      </c>
      <c r="Q341" s="35" t="str">
        <f>IFERROR(SMALL($P$8:$P$1794,ROWS($P$8:P341)),"")</f>
        <v/>
      </c>
      <c r="R341" s="31" t="str">
        <f t="shared" si="5"/>
        <v>E20030370002</v>
      </c>
    </row>
    <row r="342" spans="1:18" s="31" customFormat="1" ht="19.7" customHeight="1" x14ac:dyDescent="0.25">
      <c r="A342" s="68" t="s">
        <v>46</v>
      </c>
      <c r="B342" s="69">
        <v>1</v>
      </c>
      <c r="C342" s="68">
        <v>30980000</v>
      </c>
      <c r="D342" s="70" t="s">
        <v>1055</v>
      </c>
      <c r="E342" s="70" t="s">
        <v>1130</v>
      </c>
      <c r="F342" s="70" t="s">
        <v>128</v>
      </c>
      <c r="G342" s="69" t="s">
        <v>230</v>
      </c>
      <c r="H342" s="70" t="s">
        <v>1056</v>
      </c>
      <c r="I342" s="83">
        <v>-131</v>
      </c>
      <c r="J342" s="83">
        <v>0</v>
      </c>
      <c r="K342" s="83">
        <v>0</v>
      </c>
      <c r="L342" s="83">
        <v>0</v>
      </c>
      <c r="M342" s="83">
        <v>0</v>
      </c>
      <c r="N342" s="83">
        <v>-131</v>
      </c>
      <c r="O342" s="35">
        <f>ROWS($A$8:N342)</f>
        <v>335</v>
      </c>
      <c r="P342" s="35" t="str">
        <f>IF($A342='Signature Page'!$H$8,O342,"")</f>
        <v/>
      </c>
      <c r="Q342" s="35" t="str">
        <f>IFERROR(SMALL($P$8:$P$1794,ROWS($P$8:P342)),"")</f>
        <v/>
      </c>
      <c r="R342" s="31" t="str">
        <f t="shared" si="5"/>
        <v>E20030980000</v>
      </c>
    </row>
    <row r="343" spans="1:18" s="31" customFormat="1" ht="19.7" customHeight="1" x14ac:dyDescent="0.25">
      <c r="A343" s="68" t="s">
        <v>46</v>
      </c>
      <c r="B343" s="69">
        <v>1</v>
      </c>
      <c r="C343" s="68">
        <v>31450000</v>
      </c>
      <c r="D343" s="70" t="s">
        <v>1053</v>
      </c>
      <c r="E343" s="70" t="s">
        <v>1130</v>
      </c>
      <c r="F343" s="70" t="s">
        <v>128</v>
      </c>
      <c r="G343" s="69" t="s">
        <v>241</v>
      </c>
      <c r="H343" s="70" t="s">
        <v>1056</v>
      </c>
      <c r="I343" s="83">
        <v>-16958.68</v>
      </c>
      <c r="J343" s="83">
        <v>0</v>
      </c>
      <c r="K343" s="83">
        <v>0</v>
      </c>
      <c r="L343" s="83">
        <v>0</v>
      </c>
      <c r="M343" s="83">
        <v>0</v>
      </c>
      <c r="N343" s="83">
        <v>-16958.68</v>
      </c>
      <c r="O343" s="35">
        <f>ROWS($A$8:N343)</f>
        <v>336</v>
      </c>
      <c r="P343" s="35" t="str">
        <f>IF($A343='Signature Page'!$H$8,O343,"")</f>
        <v/>
      </c>
      <c r="Q343" s="35" t="str">
        <f>IFERROR(SMALL($P$8:$P$1794,ROWS($P$8:P343)),"")</f>
        <v/>
      </c>
      <c r="R343" s="31" t="str">
        <f t="shared" si="5"/>
        <v>E20031450000</v>
      </c>
    </row>
    <row r="344" spans="1:18" s="31" customFormat="1" ht="19.7" customHeight="1" x14ac:dyDescent="0.25">
      <c r="A344" s="68" t="s">
        <v>46</v>
      </c>
      <c r="B344" s="69">
        <v>1</v>
      </c>
      <c r="C344" s="68">
        <v>31460000</v>
      </c>
      <c r="D344" s="70" t="s">
        <v>1054</v>
      </c>
      <c r="E344" s="70" t="s">
        <v>1130</v>
      </c>
      <c r="F344" s="70" t="s">
        <v>128</v>
      </c>
      <c r="G344" s="69" t="s">
        <v>242</v>
      </c>
      <c r="H344" s="70" t="s">
        <v>1056</v>
      </c>
      <c r="I344" s="83">
        <v>-615592.07999999996</v>
      </c>
      <c r="J344" s="83">
        <v>0</v>
      </c>
      <c r="K344" s="83">
        <v>0</v>
      </c>
      <c r="L344" s="83">
        <v>0</v>
      </c>
      <c r="M344" s="83">
        <v>0</v>
      </c>
      <c r="N344" s="83">
        <v>-615592.07999999996</v>
      </c>
      <c r="O344" s="35">
        <f>ROWS($A$8:N344)</f>
        <v>337</v>
      </c>
      <c r="P344" s="35" t="str">
        <f>IF($A344='Signature Page'!$H$8,O344,"")</f>
        <v/>
      </c>
      <c r="Q344" s="35" t="str">
        <f>IFERROR(SMALL($P$8:$P$1794,ROWS($P$8:P344)),"")</f>
        <v/>
      </c>
      <c r="R344" s="31" t="str">
        <f t="shared" si="5"/>
        <v>E20031460000</v>
      </c>
    </row>
    <row r="345" spans="1:18" s="31" customFormat="1" ht="19.7" customHeight="1" x14ac:dyDescent="0.25">
      <c r="A345" s="68" t="s">
        <v>46</v>
      </c>
      <c r="B345" s="69">
        <v>59</v>
      </c>
      <c r="C345" s="68">
        <v>31470000</v>
      </c>
      <c r="D345" s="70" t="s">
        <v>1055</v>
      </c>
      <c r="E345" s="70" t="s">
        <v>1130</v>
      </c>
      <c r="F345" s="70" t="s">
        <v>1110</v>
      </c>
      <c r="G345" s="69" t="s">
        <v>243</v>
      </c>
      <c r="H345" s="70" t="s">
        <v>1056</v>
      </c>
      <c r="I345" s="83">
        <v>-4559804.8899999997</v>
      </c>
      <c r="J345" s="83">
        <v>-6526649.4900000002</v>
      </c>
      <c r="K345" s="83">
        <v>4552599.7300000004</v>
      </c>
      <c r="L345" s="83">
        <v>-483.98</v>
      </c>
      <c r="M345" s="83">
        <v>0</v>
      </c>
      <c r="N345" s="83">
        <v>-6534338.6299999999</v>
      </c>
      <c r="O345" s="35">
        <f>ROWS($A$8:N345)</f>
        <v>338</v>
      </c>
      <c r="P345" s="35" t="str">
        <f>IF($A345='Signature Page'!$H$8,O345,"")</f>
        <v/>
      </c>
      <c r="Q345" s="35" t="str">
        <f>IFERROR(SMALL($P$8:$P$1794,ROWS($P$8:P345)),"")</f>
        <v/>
      </c>
      <c r="R345" s="31" t="str">
        <f t="shared" si="5"/>
        <v>E20031470000</v>
      </c>
    </row>
    <row r="346" spans="1:18" s="31" customFormat="1" ht="19.7" customHeight="1" x14ac:dyDescent="0.25">
      <c r="A346" s="68" t="s">
        <v>46</v>
      </c>
      <c r="B346" s="69">
        <v>1</v>
      </c>
      <c r="C346" s="68">
        <v>31500000</v>
      </c>
      <c r="D346" s="70" t="s">
        <v>1055</v>
      </c>
      <c r="E346" s="70" t="s">
        <v>1130</v>
      </c>
      <c r="F346" s="70" t="s">
        <v>128</v>
      </c>
      <c r="G346" s="69" t="s">
        <v>248</v>
      </c>
      <c r="H346" s="70" t="s">
        <v>1056</v>
      </c>
      <c r="I346" s="83">
        <v>-4053.89</v>
      </c>
      <c r="J346" s="83">
        <v>-38.090000000000003</v>
      </c>
      <c r="K346" s="83">
        <v>36943.339999999997</v>
      </c>
      <c r="L346" s="83">
        <v>0</v>
      </c>
      <c r="M346" s="83">
        <v>0</v>
      </c>
      <c r="N346" s="83">
        <v>32851.360000000001</v>
      </c>
      <c r="O346" s="35">
        <f>ROWS($A$8:N346)</f>
        <v>339</v>
      </c>
      <c r="P346" s="35" t="str">
        <f>IF($A346='Signature Page'!$H$8,O346,"")</f>
        <v/>
      </c>
      <c r="Q346" s="35" t="str">
        <f>IFERROR(SMALL($P$8:$P$1794,ROWS($P$8:P346)),"")</f>
        <v/>
      </c>
      <c r="R346" s="31" t="str">
        <f t="shared" si="5"/>
        <v>E20031500000</v>
      </c>
    </row>
    <row r="347" spans="1:18" s="31" customFormat="1" ht="19.7" customHeight="1" x14ac:dyDescent="0.25">
      <c r="A347" s="68" t="s">
        <v>46</v>
      </c>
      <c r="B347" s="69">
        <v>1</v>
      </c>
      <c r="C347" s="68">
        <v>31687000</v>
      </c>
      <c r="D347" s="70" t="s">
        <v>1055</v>
      </c>
      <c r="E347" s="70" t="s">
        <v>1130</v>
      </c>
      <c r="F347" s="70" t="s">
        <v>128</v>
      </c>
      <c r="G347" s="69" t="s">
        <v>254</v>
      </c>
      <c r="H347" s="70" t="s">
        <v>1056</v>
      </c>
      <c r="I347" s="83">
        <v>-530847899.48000002</v>
      </c>
      <c r="J347" s="83">
        <v>525004218.54000002</v>
      </c>
      <c r="K347" s="83">
        <v>0</v>
      </c>
      <c r="L347" s="83">
        <v>0</v>
      </c>
      <c r="M347" s="83">
        <v>0</v>
      </c>
      <c r="N347" s="83">
        <v>-5843680.9400000004</v>
      </c>
      <c r="O347" s="35">
        <f>ROWS($A$8:N347)</f>
        <v>340</v>
      </c>
      <c r="P347" s="35" t="str">
        <f>IF($A347='Signature Page'!$H$8,O347,"")</f>
        <v/>
      </c>
      <c r="Q347" s="35" t="str">
        <f>IFERROR(SMALL($P$8:$P$1794,ROWS($P$8:P347)),"")</f>
        <v/>
      </c>
      <c r="R347" s="31" t="str">
        <f t="shared" si="5"/>
        <v>E20031687000</v>
      </c>
    </row>
    <row r="348" spans="1:18" s="31" customFormat="1" ht="19.7" customHeight="1" x14ac:dyDescent="0.25">
      <c r="A348" s="68" t="s">
        <v>46</v>
      </c>
      <c r="B348" s="69">
        <v>5</v>
      </c>
      <c r="C348" s="68">
        <v>33540000</v>
      </c>
      <c r="D348" s="70" t="s">
        <v>1055</v>
      </c>
      <c r="E348" s="70" t="s">
        <v>1130</v>
      </c>
      <c r="F348" s="70" t="s">
        <v>1101</v>
      </c>
      <c r="G348" s="69" t="s">
        <v>323</v>
      </c>
      <c r="H348" s="70" t="s">
        <v>1056</v>
      </c>
      <c r="I348" s="83">
        <v>-853454.9</v>
      </c>
      <c r="J348" s="83">
        <v>-77470.5</v>
      </c>
      <c r="K348" s="83">
        <v>293681.73</v>
      </c>
      <c r="L348" s="83">
        <v>0</v>
      </c>
      <c r="M348" s="83">
        <v>0</v>
      </c>
      <c r="N348" s="83">
        <v>-637243.67000000004</v>
      </c>
      <c r="O348" s="35">
        <f>ROWS($A$8:N348)</f>
        <v>341</v>
      </c>
      <c r="P348" s="35" t="str">
        <f>IF($A348='Signature Page'!$H$8,O348,"")</f>
        <v/>
      </c>
      <c r="Q348" s="35" t="str">
        <f>IFERROR(SMALL($P$8:$P$1794,ROWS($P$8:P348)),"")</f>
        <v/>
      </c>
      <c r="R348" s="31" t="str">
        <f t="shared" si="5"/>
        <v>E20033540000</v>
      </c>
    </row>
    <row r="349" spans="1:18" s="31" customFormat="1" ht="19.7" customHeight="1" x14ac:dyDescent="0.25">
      <c r="A349" s="68" t="s">
        <v>46</v>
      </c>
      <c r="B349" s="69">
        <v>5</v>
      </c>
      <c r="C349" s="68">
        <v>33540001</v>
      </c>
      <c r="D349" s="70" t="s">
        <v>1055</v>
      </c>
      <c r="E349" s="70" t="s">
        <v>1130</v>
      </c>
      <c r="F349" s="70" t="s">
        <v>1101</v>
      </c>
      <c r="G349" s="69" t="s">
        <v>324</v>
      </c>
      <c r="H349" s="70" t="s">
        <v>1056</v>
      </c>
      <c r="I349" s="83">
        <v>-0.18</v>
      </c>
      <c r="J349" s="83">
        <v>0</v>
      </c>
      <c r="K349" s="83">
        <v>0</v>
      </c>
      <c r="L349" s="83">
        <v>0</v>
      </c>
      <c r="M349" s="83">
        <v>0</v>
      </c>
      <c r="N349" s="83">
        <v>-0.18</v>
      </c>
      <c r="O349" s="35">
        <f>ROWS($A$8:N349)</f>
        <v>342</v>
      </c>
      <c r="P349" s="35" t="str">
        <f>IF($A349='Signature Page'!$H$8,O349,"")</f>
        <v/>
      </c>
      <c r="Q349" s="35" t="str">
        <f>IFERROR(SMALL($P$8:$P$1794,ROWS($P$8:P349)),"")</f>
        <v/>
      </c>
      <c r="R349" s="31" t="str">
        <f t="shared" si="5"/>
        <v>E20033540001</v>
      </c>
    </row>
    <row r="350" spans="1:18" s="31" customFormat="1" ht="19.7" customHeight="1" x14ac:dyDescent="0.25">
      <c r="A350" s="68" t="s">
        <v>46</v>
      </c>
      <c r="B350" s="69">
        <v>59</v>
      </c>
      <c r="C350" s="68">
        <v>34880000</v>
      </c>
      <c r="D350" s="70" t="s">
        <v>1055</v>
      </c>
      <c r="E350" s="70" t="s">
        <v>1130</v>
      </c>
      <c r="F350" s="70" t="s">
        <v>1110</v>
      </c>
      <c r="G350" s="69" t="s">
        <v>385</v>
      </c>
      <c r="H350" s="70" t="s">
        <v>1056</v>
      </c>
      <c r="I350" s="83">
        <v>-50000</v>
      </c>
      <c r="J350" s="83">
        <v>0</v>
      </c>
      <c r="K350" s="83">
        <v>0</v>
      </c>
      <c r="L350" s="83">
        <v>0</v>
      </c>
      <c r="M350" s="83">
        <v>0</v>
      </c>
      <c r="N350" s="83">
        <v>-50000</v>
      </c>
      <c r="O350" s="35">
        <f>ROWS($A$8:N350)</f>
        <v>343</v>
      </c>
      <c r="P350" s="35" t="str">
        <f>IF($A350='Signature Page'!$H$8,O350,"")</f>
        <v/>
      </c>
      <c r="Q350" s="35" t="str">
        <f>IFERROR(SMALL($P$8:$P$1794,ROWS($P$8:P350)),"")</f>
        <v/>
      </c>
      <c r="R350" s="31" t="str">
        <f t="shared" si="5"/>
        <v>E20034880000</v>
      </c>
    </row>
    <row r="351" spans="1:18" s="31" customFormat="1" ht="19.7" customHeight="1" x14ac:dyDescent="0.25">
      <c r="A351" s="68" t="s">
        <v>46</v>
      </c>
      <c r="B351" s="69">
        <v>59</v>
      </c>
      <c r="C351" s="68">
        <v>34880001</v>
      </c>
      <c r="D351" s="70" t="s">
        <v>1055</v>
      </c>
      <c r="E351" s="70" t="s">
        <v>1130</v>
      </c>
      <c r="F351" s="70" t="s">
        <v>1110</v>
      </c>
      <c r="G351" s="69" t="s">
        <v>386</v>
      </c>
      <c r="H351" s="70" t="s">
        <v>1056</v>
      </c>
      <c r="I351" s="83">
        <v>-30453.33</v>
      </c>
      <c r="J351" s="83">
        <v>0</v>
      </c>
      <c r="K351" s="83">
        <v>0</v>
      </c>
      <c r="L351" s="83">
        <v>0</v>
      </c>
      <c r="M351" s="83">
        <v>0</v>
      </c>
      <c r="N351" s="83">
        <v>-30453.33</v>
      </c>
      <c r="O351" s="35">
        <f>ROWS($A$8:N351)</f>
        <v>344</v>
      </c>
      <c r="P351" s="35" t="str">
        <f>IF($A351='Signature Page'!$H$8,O351,"")</f>
        <v/>
      </c>
      <c r="Q351" s="35" t="str">
        <f>IFERROR(SMALL($P$8:$P$1794,ROWS($P$8:P351)),"")</f>
        <v/>
      </c>
      <c r="R351" s="31" t="str">
        <f t="shared" si="5"/>
        <v>E20034880001</v>
      </c>
    </row>
    <row r="352" spans="1:18" s="31" customFormat="1" ht="19.7" customHeight="1" x14ac:dyDescent="0.25">
      <c r="A352" s="68" t="s">
        <v>46</v>
      </c>
      <c r="B352" s="69">
        <v>1</v>
      </c>
      <c r="C352" s="68">
        <v>36340000</v>
      </c>
      <c r="D352" s="70" t="s">
        <v>1054</v>
      </c>
      <c r="E352" s="70" t="s">
        <v>1130</v>
      </c>
      <c r="F352" s="70" t="s">
        <v>128</v>
      </c>
      <c r="G352" s="69" t="s">
        <v>437</v>
      </c>
      <c r="H352" s="70" t="s">
        <v>1056</v>
      </c>
      <c r="I352" s="83">
        <v>-81.27</v>
      </c>
      <c r="J352" s="83">
        <v>0</v>
      </c>
      <c r="K352" s="83">
        <v>0</v>
      </c>
      <c r="L352" s="83">
        <v>0</v>
      </c>
      <c r="M352" s="83">
        <v>0</v>
      </c>
      <c r="N352" s="83">
        <v>-81.27</v>
      </c>
      <c r="O352" s="35">
        <f>ROWS($A$8:N352)</f>
        <v>345</v>
      </c>
      <c r="P352" s="35" t="str">
        <f>IF($A352='Signature Page'!$H$8,O352,"")</f>
        <v/>
      </c>
      <c r="Q352" s="35" t="str">
        <f>IFERROR(SMALL($P$8:$P$1794,ROWS($P$8:P352)),"")</f>
        <v/>
      </c>
      <c r="R352" s="31" t="str">
        <f t="shared" si="5"/>
        <v>E20036340000</v>
      </c>
    </row>
    <row r="353" spans="1:18" s="31" customFormat="1" ht="19.7" customHeight="1" x14ac:dyDescent="0.25">
      <c r="A353" s="68" t="s">
        <v>46</v>
      </c>
      <c r="B353" s="69">
        <v>1</v>
      </c>
      <c r="C353" s="68">
        <v>38590000</v>
      </c>
      <c r="D353" s="70" t="s">
        <v>1057</v>
      </c>
      <c r="E353" s="70" t="s">
        <v>1130</v>
      </c>
      <c r="F353" s="70" t="s">
        <v>128</v>
      </c>
      <c r="G353" s="69" t="s">
        <v>546</v>
      </c>
      <c r="H353" s="70" t="s">
        <v>1056</v>
      </c>
      <c r="I353" s="83">
        <v>-2532621.02</v>
      </c>
      <c r="J353" s="83">
        <v>-750000</v>
      </c>
      <c r="K353" s="83">
        <v>459184.78</v>
      </c>
      <c r="L353" s="83">
        <v>0</v>
      </c>
      <c r="M353" s="83">
        <v>0</v>
      </c>
      <c r="N353" s="83">
        <v>-2823436.24</v>
      </c>
      <c r="O353" s="35">
        <f>ROWS($A$8:N353)</f>
        <v>346</v>
      </c>
      <c r="P353" s="35" t="str">
        <f>IF($A353='Signature Page'!$H$8,O353,"")</f>
        <v/>
      </c>
      <c r="Q353" s="35" t="str">
        <f>IFERROR(SMALL($P$8:$P$1794,ROWS($P$8:P353)),"")</f>
        <v/>
      </c>
      <c r="R353" s="31" t="str">
        <f t="shared" si="5"/>
        <v>E20038590000</v>
      </c>
    </row>
    <row r="354" spans="1:18" s="31" customFormat="1" ht="19.7" customHeight="1" x14ac:dyDescent="0.25">
      <c r="A354" s="68" t="s">
        <v>46</v>
      </c>
      <c r="B354" s="69">
        <v>1</v>
      </c>
      <c r="C354" s="68">
        <v>39340000</v>
      </c>
      <c r="D354" s="70" t="s">
        <v>1057</v>
      </c>
      <c r="E354" s="70" t="s">
        <v>1130</v>
      </c>
      <c r="F354" s="70" t="s">
        <v>128</v>
      </c>
      <c r="G354" s="69" t="s">
        <v>575</v>
      </c>
      <c r="H354" s="70" t="s">
        <v>1056</v>
      </c>
      <c r="I354" s="83">
        <v>-279434.42</v>
      </c>
      <c r="J354" s="83">
        <v>-16940.560000000001</v>
      </c>
      <c r="K354" s="83">
        <v>0</v>
      </c>
      <c r="L354" s="83">
        <v>0</v>
      </c>
      <c r="M354" s="83">
        <v>0</v>
      </c>
      <c r="N354" s="83">
        <v>-296374.98</v>
      </c>
      <c r="O354" s="35">
        <f>ROWS($A$8:N354)</f>
        <v>347</v>
      </c>
      <c r="P354" s="35" t="str">
        <f>IF($A354='Signature Page'!$H$8,O354,"")</f>
        <v/>
      </c>
      <c r="Q354" s="35" t="str">
        <f>IFERROR(SMALL($P$8:$P$1794,ROWS($P$8:P354)),"")</f>
        <v/>
      </c>
      <c r="R354" s="31" t="str">
        <f t="shared" si="5"/>
        <v>E20039340000</v>
      </c>
    </row>
    <row r="355" spans="1:18" s="31" customFormat="1" ht="19.7" customHeight="1" x14ac:dyDescent="0.25">
      <c r="A355" s="68" t="s">
        <v>46</v>
      </c>
      <c r="B355" s="69">
        <v>1</v>
      </c>
      <c r="C355" s="68">
        <v>39720000</v>
      </c>
      <c r="D355" s="70" t="s">
        <v>1057</v>
      </c>
      <c r="E355" s="70" t="s">
        <v>1130</v>
      </c>
      <c r="F355" s="70" t="s">
        <v>128</v>
      </c>
      <c r="G355" s="69" t="s">
        <v>588</v>
      </c>
      <c r="H355" s="70" t="s">
        <v>1056</v>
      </c>
      <c r="I355" s="83">
        <v>-1107.92</v>
      </c>
      <c r="J355" s="83">
        <v>-636.22</v>
      </c>
      <c r="K355" s="83">
        <v>0</v>
      </c>
      <c r="L355" s="83">
        <v>0</v>
      </c>
      <c r="M355" s="83">
        <v>0</v>
      </c>
      <c r="N355" s="83">
        <v>-1744.14</v>
      </c>
      <c r="O355" s="35">
        <f>ROWS($A$8:N355)</f>
        <v>348</v>
      </c>
      <c r="P355" s="35" t="str">
        <f>IF($A355='Signature Page'!$H$8,O355,"")</f>
        <v/>
      </c>
      <c r="Q355" s="35" t="str">
        <f>IFERROR(SMALL($P$8:$P$1794,ROWS($P$8:P355)),"")</f>
        <v/>
      </c>
      <c r="R355" s="31" t="str">
        <f t="shared" si="5"/>
        <v>E20039720000</v>
      </c>
    </row>
    <row r="356" spans="1:18" s="31" customFormat="1" ht="19.7" customHeight="1" x14ac:dyDescent="0.25">
      <c r="A356" s="68" t="s">
        <v>46</v>
      </c>
      <c r="B356" s="69">
        <v>1</v>
      </c>
      <c r="C356" s="68">
        <v>39750001</v>
      </c>
      <c r="D356" s="70" t="s">
        <v>1055</v>
      </c>
      <c r="E356" s="70" t="s">
        <v>1130</v>
      </c>
      <c r="F356" s="70" t="s">
        <v>128</v>
      </c>
      <c r="G356" s="69" t="s">
        <v>590</v>
      </c>
      <c r="H356" s="70" t="s">
        <v>1056</v>
      </c>
      <c r="I356" s="83">
        <v>-2292388.9700000002</v>
      </c>
      <c r="J356" s="83">
        <v>-470482.94</v>
      </c>
      <c r="K356" s="83">
        <v>285640.07</v>
      </c>
      <c r="L356" s="83">
        <v>425000</v>
      </c>
      <c r="M356" s="83">
        <v>0</v>
      </c>
      <c r="N356" s="83">
        <v>-2052231.84</v>
      </c>
      <c r="O356" s="35">
        <f>ROWS($A$8:N356)</f>
        <v>349</v>
      </c>
      <c r="P356" s="35" t="str">
        <f>IF($A356='Signature Page'!$H$8,O356,"")</f>
        <v/>
      </c>
      <c r="Q356" s="35" t="str">
        <f>IFERROR(SMALL($P$8:$P$1794,ROWS($P$8:P356)),"")</f>
        <v/>
      </c>
      <c r="R356" s="31" t="str">
        <f t="shared" si="5"/>
        <v>E20039750001</v>
      </c>
    </row>
    <row r="357" spans="1:18" s="31" customFormat="1" ht="19.7" customHeight="1" x14ac:dyDescent="0.25">
      <c r="A357" s="68" t="s">
        <v>46</v>
      </c>
      <c r="B357" s="69">
        <v>1</v>
      </c>
      <c r="C357" s="68" t="s">
        <v>1498</v>
      </c>
      <c r="D357" s="70" t="s">
        <v>1055</v>
      </c>
      <c r="E357" s="70" t="s">
        <v>1130</v>
      </c>
      <c r="F357" s="70" t="s">
        <v>128</v>
      </c>
      <c r="G357" s="69" t="s">
        <v>1499</v>
      </c>
      <c r="H357" s="70" t="s">
        <v>1056</v>
      </c>
      <c r="I357" s="83">
        <v>0</v>
      </c>
      <c r="J357" s="83">
        <v>0</v>
      </c>
      <c r="K357" s="83">
        <v>320450.15999999997</v>
      </c>
      <c r="L357" s="83">
        <v>-425000</v>
      </c>
      <c r="M357" s="83">
        <v>0</v>
      </c>
      <c r="N357" s="83">
        <v>-104549.84</v>
      </c>
      <c r="O357" s="35">
        <f>ROWS($A$8:N357)</f>
        <v>350</v>
      </c>
      <c r="P357" s="35" t="str">
        <f>IF($A357='Signature Page'!$H$8,O357,"")</f>
        <v/>
      </c>
      <c r="Q357" s="35" t="str">
        <f>IFERROR(SMALL($P$8:$P$1794,ROWS($P$8:P357)),"")</f>
        <v/>
      </c>
      <c r="R357" s="31" t="str">
        <f t="shared" si="5"/>
        <v>E20039750P01</v>
      </c>
    </row>
    <row r="358" spans="1:18" s="31" customFormat="1" ht="19.7" customHeight="1" x14ac:dyDescent="0.25">
      <c r="A358" s="68" t="s">
        <v>46</v>
      </c>
      <c r="B358" s="69">
        <v>5</v>
      </c>
      <c r="C358" s="68">
        <v>50550000</v>
      </c>
      <c r="D358" s="70" t="s">
        <v>1055</v>
      </c>
      <c r="E358" s="70" t="s">
        <v>1130</v>
      </c>
      <c r="F358" s="70" t="s">
        <v>1101</v>
      </c>
      <c r="G358" s="69" t="s">
        <v>982</v>
      </c>
      <c r="H358" s="70" t="s">
        <v>1056</v>
      </c>
      <c r="I358" s="83">
        <v>111732.66</v>
      </c>
      <c r="J358" s="83">
        <v>-1798843.84</v>
      </c>
      <c r="K358" s="83">
        <v>2287382.5499999998</v>
      </c>
      <c r="L358" s="83">
        <v>0</v>
      </c>
      <c r="M358" s="83">
        <v>0</v>
      </c>
      <c r="N358" s="83">
        <v>600271.37</v>
      </c>
      <c r="O358" s="35">
        <f>ROWS($A$8:N358)</f>
        <v>351</v>
      </c>
      <c r="P358" s="35" t="str">
        <f>IF($A358='Signature Page'!$H$8,O358,"")</f>
        <v/>
      </c>
      <c r="Q358" s="35" t="str">
        <f>IFERROR(SMALL($P$8:$P$1794,ROWS($P$8:P358)),"")</f>
        <v/>
      </c>
      <c r="R358" s="31" t="str">
        <f t="shared" si="5"/>
        <v>E20050550000</v>
      </c>
    </row>
    <row r="359" spans="1:18" s="31" customFormat="1" ht="19.7" customHeight="1" x14ac:dyDescent="0.25">
      <c r="A359" s="68" t="s">
        <v>46</v>
      </c>
      <c r="B359" s="69">
        <v>5</v>
      </c>
      <c r="C359" s="68">
        <v>50570000</v>
      </c>
      <c r="D359" s="70" t="s">
        <v>1055</v>
      </c>
      <c r="E359" s="70" t="s">
        <v>1130</v>
      </c>
      <c r="F359" s="70" t="s">
        <v>1101</v>
      </c>
      <c r="G359" s="69" t="s">
        <v>985</v>
      </c>
      <c r="H359" s="70" t="s">
        <v>1056</v>
      </c>
      <c r="I359" s="83">
        <v>205332.93</v>
      </c>
      <c r="J359" s="83">
        <v>-1966062.83</v>
      </c>
      <c r="K359" s="83">
        <v>2113156.65</v>
      </c>
      <c r="L359" s="83">
        <v>0</v>
      </c>
      <c r="M359" s="83">
        <v>0</v>
      </c>
      <c r="N359" s="83">
        <v>352426.75</v>
      </c>
      <c r="O359" s="35">
        <f>ROWS($A$8:N359)</f>
        <v>352</v>
      </c>
      <c r="P359" s="35" t="str">
        <f>IF($A359='Signature Page'!$H$8,O359,"")</f>
        <v/>
      </c>
      <c r="Q359" s="35" t="str">
        <f>IFERROR(SMALL($P$8:$P$1794,ROWS($P$8:P359)),"")</f>
        <v/>
      </c>
      <c r="R359" s="31" t="str">
        <f t="shared" si="5"/>
        <v>E20050570000</v>
      </c>
    </row>
    <row r="360" spans="1:18" s="31" customFormat="1" ht="19.7" customHeight="1" x14ac:dyDescent="0.25">
      <c r="A360" s="68" t="s">
        <v>46</v>
      </c>
      <c r="B360" s="69">
        <v>5</v>
      </c>
      <c r="C360" s="68" t="s">
        <v>986</v>
      </c>
      <c r="D360" s="70" t="s">
        <v>1055</v>
      </c>
      <c r="E360" s="70" t="s">
        <v>1130</v>
      </c>
      <c r="F360" s="70" t="s">
        <v>1101</v>
      </c>
      <c r="G360" s="69" t="s">
        <v>987</v>
      </c>
      <c r="H360" s="70" t="s">
        <v>1056</v>
      </c>
      <c r="I360" s="83">
        <v>1126333.01</v>
      </c>
      <c r="J360" s="83">
        <v>-27141392.48</v>
      </c>
      <c r="K360" s="83">
        <v>26674631.059999999</v>
      </c>
      <c r="L360" s="83">
        <v>0</v>
      </c>
      <c r="M360" s="83">
        <v>0</v>
      </c>
      <c r="N360" s="83">
        <v>659571.59000000404</v>
      </c>
      <c r="O360" s="35">
        <f>ROWS($A$8:N360)</f>
        <v>353</v>
      </c>
      <c r="P360" s="35" t="str">
        <f>IF($A360='Signature Page'!$H$8,O360,"")</f>
        <v/>
      </c>
      <c r="Q360" s="35" t="str">
        <f>IFERROR(SMALL($P$8:$P$1794,ROWS($P$8:P360)),"")</f>
        <v/>
      </c>
      <c r="R360" s="31" t="str">
        <f t="shared" si="5"/>
        <v>E20050570P00</v>
      </c>
    </row>
    <row r="361" spans="1:18" s="31" customFormat="1" ht="19.7" customHeight="1" x14ac:dyDescent="0.25">
      <c r="A361" s="68" t="s">
        <v>46</v>
      </c>
      <c r="B361" s="69">
        <v>50</v>
      </c>
      <c r="C361" s="68" t="s">
        <v>1024</v>
      </c>
      <c r="D361" s="70" t="s">
        <v>1055</v>
      </c>
      <c r="E361" s="70" t="s">
        <v>1130</v>
      </c>
      <c r="F361" s="70" t="s">
        <v>1131</v>
      </c>
      <c r="G361" s="69" t="s">
        <v>1025</v>
      </c>
      <c r="H361" s="70" t="s">
        <v>1056</v>
      </c>
      <c r="I361" s="83">
        <v>-236791.44</v>
      </c>
      <c r="J361" s="83">
        <v>-1497564.21</v>
      </c>
      <c r="K361" s="83">
        <v>1497564.21</v>
      </c>
      <c r="L361" s="83">
        <v>0</v>
      </c>
      <c r="M361" s="83">
        <v>0</v>
      </c>
      <c r="N361" s="83">
        <v>-236791.44</v>
      </c>
      <c r="O361" s="35">
        <f>ROWS($A$8:N361)</f>
        <v>354</v>
      </c>
      <c r="P361" s="35" t="str">
        <f>IF($A361='Signature Page'!$H$8,O361,"")</f>
        <v/>
      </c>
      <c r="Q361" s="35" t="str">
        <f>IFERROR(SMALL($P$8:$P$1794,ROWS($P$8:P361)),"")</f>
        <v/>
      </c>
      <c r="R361" s="31" t="str">
        <f t="shared" si="5"/>
        <v>E20055420P00</v>
      </c>
    </row>
    <row r="362" spans="1:18" s="31" customFormat="1" ht="19.7" customHeight="1" x14ac:dyDescent="0.25">
      <c r="A362" s="68" t="s">
        <v>46</v>
      </c>
      <c r="B362" s="69">
        <v>5</v>
      </c>
      <c r="C362" s="68">
        <v>57160000</v>
      </c>
      <c r="D362" s="70" t="s">
        <v>1055</v>
      </c>
      <c r="E362" s="70" t="s">
        <v>1130</v>
      </c>
      <c r="F362" s="70" t="s">
        <v>1101</v>
      </c>
      <c r="G362" s="69" t="s">
        <v>1030</v>
      </c>
      <c r="H362" s="70" t="s">
        <v>1056</v>
      </c>
      <c r="I362" s="83">
        <v>552721.23</v>
      </c>
      <c r="J362" s="83">
        <v>-1289823.3999999999</v>
      </c>
      <c r="K362" s="83">
        <v>2049444.93</v>
      </c>
      <c r="L362" s="83">
        <v>0</v>
      </c>
      <c r="M362" s="83">
        <v>0</v>
      </c>
      <c r="N362" s="83">
        <v>1312342.76</v>
      </c>
      <c r="O362" s="35">
        <f>ROWS($A$8:N362)</f>
        <v>355</v>
      </c>
      <c r="P362" s="35" t="str">
        <f>IF($A362='Signature Page'!$H$8,O362,"")</f>
        <v/>
      </c>
      <c r="Q362" s="35" t="str">
        <f>IFERROR(SMALL($P$8:$P$1794,ROWS($P$8:P362)),"")</f>
        <v/>
      </c>
      <c r="R362" s="31" t="str">
        <f t="shared" si="5"/>
        <v>E20057160000</v>
      </c>
    </row>
    <row r="363" spans="1:18" s="31" customFormat="1" ht="19.7" customHeight="1" x14ac:dyDescent="0.25">
      <c r="A363" s="68" t="s">
        <v>46</v>
      </c>
      <c r="B363" s="69">
        <v>1</v>
      </c>
      <c r="C363" s="68">
        <v>69000000</v>
      </c>
      <c r="D363" s="70" t="s">
        <v>1053</v>
      </c>
      <c r="E363" s="70" t="s">
        <v>1130</v>
      </c>
      <c r="F363" s="70" t="s">
        <v>128</v>
      </c>
      <c r="G363" s="69" t="s">
        <v>1042</v>
      </c>
      <c r="H363" s="70" t="s">
        <v>1056</v>
      </c>
      <c r="I363" s="83">
        <v>-6968.63</v>
      </c>
      <c r="J363" s="83">
        <v>-710.87</v>
      </c>
      <c r="K363" s="83">
        <v>1384.58</v>
      </c>
      <c r="L363" s="83">
        <v>0</v>
      </c>
      <c r="M363" s="83">
        <v>0</v>
      </c>
      <c r="N363" s="83">
        <v>-6294.92</v>
      </c>
      <c r="O363" s="35">
        <f>ROWS($A$8:N363)</f>
        <v>356</v>
      </c>
      <c r="P363" s="35" t="str">
        <f>IF($A363='Signature Page'!$H$8,O363,"")</f>
        <v/>
      </c>
      <c r="Q363" s="35" t="str">
        <f>IFERROR(SMALL($P$8:$P$1794,ROWS($P$8:P363)),"")</f>
        <v/>
      </c>
      <c r="R363" s="31" t="str">
        <f t="shared" si="5"/>
        <v>E20069000000</v>
      </c>
    </row>
    <row r="364" spans="1:18" s="31" customFormat="1" ht="19.7" customHeight="1" x14ac:dyDescent="0.25">
      <c r="A364" s="68" t="s">
        <v>46</v>
      </c>
      <c r="B364" s="69">
        <v>1</v>
      </c>
      <c r="C364" s="68">
        <v>69000001</v>
      </c>
      <c r="D364" s="70" t="s">
        <v>1053</v>
      </c>
      <c r="E364" s="70" t="s">
        <v>1130</v>
      </c>
      <c r="F364" s="70" t="s">
        <v>128</v>
      </c>
      <c r="G364" s="69" t="s">
        <v>1043</v>
      </c>
      <c r="H364" s="70" t="s">
        <v>1056</v>
      </c>
      <c r="I364" s="83">
        <v>-288062.07</v>
      </c>
      <c r="J364" s="83">
        <v>-11500</v>
      </c>
      <c r="K364" s="83">
        <v>0</v>
      </c>
      <c r="L364" s="83">
        <v>0</v>
      </c>
      <c r="M364" s="83">
        <v>0</v>
      </c>
      <c r="N364" s="83">
        <v>-299562.07</v>
      </c>
      <c r="O364" s="35">
        <f>ROWS($A$8:N364)</f>
        <v>357</v>
      </c>
      <c r="P364" s="35" t="str">
        <f>IF($A364='Signature Page'!$H$8,O364,"")</f>
        <v/>
      </c>
      <c r="Q364" s="35" t="str">
        <f>IFERROR(SMALL($P$8:$P$1794,ROWS($P$8:P364)),"")</f>
        <v/>
      </c>
      <c r="R364" s="31" t="str">
        <f t="shared" si="5"/>
        <v>E20069000001</v>
      </c>
    </row>
    <row r="365" spans="1:18" s="31" customFormat="1" ht="19.7" customHeight="1" x14ac:dyDescent="0.25">
      <c r="A365" s="68" t="s">
        <v>46</v>
      </c>
      <c r="B365" s="69">
        <v>1</v>
      </c>
      <c r="C365" s="68">
        <v>69000002</v>
      </c>
      <c r="D365" s="70" t="s">
        <v>1053</v>
      </c>
      <c r="E365" s="70" t="s">
        <v>1130</v>
      </c>
      <c r="F365" s="70" t="s">
        <v>128</v>
      </c>
      <c r="G365" s="69" t="s">
        <v>1044</v>
      </c>
      <c r="H365" s="70" t="s">
        <v>1056</v>
      </c>
      <c r="I365" s="83">
        <v>-1405</v>
      </c>
      <c r="J365" s="83">
        <v>0</v>
      </c>
      <c r="K365" s="83">
        <v>0</v>
      </c>
      <c r="L365" s="83">
        <v>0</v>
      </c>
      <c r="M365" s="83">
        <v>0</v>
      </c>
      <c r="N365" s="83">
        <v>-1405</v>
      </c>
      <c r="O365" s="35">
        <f>ROWS($A$8:N365)</f>
        <v>358</v>
      </c>
      <c r="P365" s="35" t="str">
        <f>IF($A365='Signature Page'!$H$8,O365,"")</f>
        <v/>
      </c>
      <c r="Q365" s="35" t="str">
        <f>IFERROR(SMALL($P$8:$P$1794,ROWS($P$8:P365)),"")</f>
        <v/>
      </c>
      <c r="R365" s="31" t="str">
        <f t="shared" si="5"/>
        <v>E20069000002</v>
      </c>
    </row>
    <row r="366" spans="1:18" s="31" customFormat="1" ht="19.7" customHeight="1" x14ac:dyDescent="0.25">
      <c r="A366" s="68" t="s">
        <v>46</v>
      </c>
      <c r="B366" s="69">
        <v>1</v>
      </c>
      <c r="C366" s="68">
        <v>69000003</v>
      </c>
      <c r="D366" s="70" t="s">
        <v>1057</v>
      </c>
      <c r="E366" s="70" t="s">
        <v>1130</v>
      </c>
      <c r="F366" s="70" t="s">
        <v>128</v>
      </c>
      <c r="G366" s="69" t="s">
        <v>1045</v>
      </c>
      <c r="H366" s="70" t="s">
        <v>1056</v>
      </c>
      <c r="I366" s="83">
        <v>8289.6</v>
      </c>
      <c r="J366" s="83">
        <v>-103471.73</v>
      </c>
      <c r="K366" s="83">
        <v>83866.11</v>
      </c>
      <c r="L366" s="83">
        <v>0</v>
      </c>
      <c r="M366" s="83">
        <v>0</v>
      </c>
      <c r="N366" s="83">
        <v>-11316.02</v>
      </c>
      <c r="O366" s="35">
        <f>ROWS($A$8:N366)</f>
        <v>359</v>
      </c>
      <c r="P366" s="35" t="str">
        <f>IF($A366='Signature Page'!$H$8,O366,"")</f>
        <v/>
      </c>
      <c r="Q366" s="35" t="str">
        <f>IFERROR(SMALL($P$8:$P$1794,ROWS($P$8:P366)),"")</f>
        <v/>
      </c>
      <c r="R366" s="31" t="str">
        <f t="shared" si="5"/>
        <v>E20069000003</v>
      </c>
    </row>
    <row r="367" spans="1:18" s="31" customFormat="1" ht="19.7" customHeight="1" x14ac:dyDescent="0.25">
      <c r="A367" s="68" t="s">
        <v>46</v>
      </c>
      <c r="B367" s="69">
        <v>5</v>
      </c>
      <c r="C367" s="68">
        <v>69000005</v>
      </c>
      <c r="D367" s="70" t="s">
        <v>1055</v>
      </c>
      <c r="E367" s="70" t="s">
        <v>1130</v>
      </c>
      <c r="F367" s="70" t="s">
        <v>1101</v>
      </c>
      <c r="G367" s="69" t="s">
        <v>1335</v>
      </c>
      <c r="H367" s="70" t="s">
        <v>1056</v>
      </c>
      <c r="I367" s="83">
        <v>-33761.589999999997</v>
      </c>
      <c r="J367" s="83">
        <v>-3601.65</v>
      </c>
      <c r="K367" s="83">
        <v>0</v>
      </c>
      <c r="L367" s="83">
        <v>0</v>
      </c>
      <c r="M367" s="83">
        <v>0</v>
      </c>
      <c r="N367" s="83">
        <v>-37363.24</v>
      </c>
      <c r="O367" s="35">
        <f>ROWS($A$8:N367)</f>
        <v>360</v>
      </c>
      <c r="P367" s="35" t="str">
        <f>IF($A367='Signature Page'!$H$8,O367,"")</f>
        <v/>
      </c>
      <c r="Q367" s="35" t="str">
        <f>IFERROR(SMALL($P$8:$P$1794,ROWS($P$8:P367)),"")</f>
        <v/>
      </c>
      <c r="R367" s="31" t="str">
        <f t="shared" si="5"/>
        <v>E20069000005</v>
      </c>
    </row>
    <row r="368" spans="1:18" s="31" customFormat="1" ht="19.7" customHeight="1" x14ac:dyDescent="0.25">
      <c r="A368" s="68" t="s">
        <v>47</v>
      </c>
      <c r="B368" s="69">
        <v>1</v>
      </c>
      <c r="C368" s="68">
        <v>10010000</v>
      </c>
      <c r="D368" s="70" t="s">
        <v>1053</v>
      </c>
      <c r="E368" s="70" t="s">
        <v>1132</v>
      </c>
      <c r="F368" s="70" t="s">
        <v>128</v>
      </c>
      <c r="G368" s="69" t="s">
        <v>128</v>
      </c>
      <c r="H368" s="70" t="s">
        <v>1056</v>
      </c>
      <c r="I368" s="83">
        <v>-643152</v>
      </c>
      <c r="J368" s="83">
        <v>0</v>
      </c>
      <c r="K368" s="83">
        <v>32002077.710000001</v>
      </c>
      <c r="L368" s="83">
        <v>0</v>
      </c>
      <c r="M368" s="83">
        <v>0</v>
      </c>
      <c r="N368" s="83">
        <v>31358925.710000001</v>
      </c>
      <c r="O368" s="35">
        <f>ROWS($A$8:N368)</f>
        <v>361</v>
      </c>
      <c r="P368" s="35" t="str">
        <f>IF($A368='Signature Page'!$H$8,O368,"")</f>
        <v/>
      </c>
      <c r="Q368" s="35" t="str">
        <f>IFERROR(SMALL($P$8:$P$1794,ROWS($P$8:P368)),"")</f>
        <v/>
      </c>
      <c r="R368" s="31" t="str">
        <f t="shared" si="5"/>
        <v>E21010010000</v>
      </c>
    </row>
    <row r="369" spans="1:18" s="31" customFormat="1" ht="19.7" customHeight="1" x14ac:dyDescent="0.25">
      <c r="A369" s="68" t="s">
        <v>47</v>
      </c>
      <c r="B369" s="69">
        <v>1</v>
      </c>
      <c r="C369" s="68">
        <v>10050023</v>
      </c>
      <c r="D369" s="70" t="s">
        <v>1053</v>
      </c>
      <c r="E369" s="70" t="s">
        <v>1132</v>
      </c>
      <c r="F369" s="70" t="s">
        <v>128</v>
      </c>
      <c r="G369" s="69" t="s">
        <v>1489</v>
      </c>
      <c r="H369" s="70" t="s">
        <v>1056</v>
      </c>
      <c r="I369" s="83">
        <v>0</v>
      </c>
      <c r="J369" s="83">
        <v>0</v>
      </c>
      <c r="K369" s="83">
        <v>9672242.0299999993</v>
      </c>
      <c r="L369" s="83">
        <v>0</v>
      </c>
      <c r="M369" s="83">
        <v>0</v>
      </c>
      <c r="N369" s="83">
        <v>9672242.0299999993</v>
      </c>
      <c r="O369" s="35">
        <f>ROWS($A$8:N369)</f>
        <v>362</v>
      </c>
      <c r="P369" s="35" t="str">
        <f>IF($A369='Signature Page'!$H$8,O369,"")</f>
        <v/>
      </c>
      <c r="Q369" s="35" t="str">
        <f>IFERROR(SMALL($P$8:$P$1794,ROWS($P$8:P369)),"")</f>
        <v/>
      </c>
      <c r="R369" s="31" t="str">
        <f t="shared" si="5"/>
        <v>E21010050023</v>
      </c>
    </row>
    <row r="370" spans="1:18" s="31" customFormat="1" ht="19.7" customHeight="1" x14ac:dyDescent="0.25">
      <c r="A370" s="68" t="s">
        <v>47</v>
      </c>
      <c r="B370" s="69">
        <v>1</v>
      </c>
      <c r="C370" s="68">
        <v>30350000</v>
      </c>
      <c r="D370" s="70" t="s">
        <v>1054</v>
      </c>
      <c r="E370" s="70" t="s">
        <v>1132</v>
      </c>
      <c r="F370" s="70" t="s">
        <v>128</v>
      </c>
      <c r="G370" s="69" t="s">
        <v>144</v>
      </c>
      <c r="H370" s="70" t="s">
        <v>1056</v>
      </c>
      <c r="I370" s="83">
        <v>-5944.94</v>
      </c>
      <c r="J370" s="83">
        <v>-5134258.97</v>
      </c>
      <c r="K370" s="83">
        <v>5134258.97</v>
      </c>
      <c r="L370" s="83">
        <v>0</v>
      </c>
      <c r="M370" s="83">
        <v>0</v>
      </c>
      <c r="N370" s="83">
        <v>-5944.9400000004098</v>
      </c>
      <c r="O370" s="35">
        <f>ROWS($A$8:N370)</f>
        <v>363</v>
      </c>
      <c r="P370" s="35" t="str">
        <f>IF($A370='Signature Page'!$H$8,O370,"")</f>
        <v/>
      </c>
      <c r="Q370" s="35" t="str">
        <f>IFERROR(SMALL($P$8:$P$1794,ROWS($P$8:P370)),"")</f>
        <v/>
      </c>
      <c r="R370" s="31" t="str">
        <f t="shared" si="5"/>
        <v>E21030350000</v>
      </c>
    </row>
    <row r="371" spans="1:18" s="31" customFormat="1" ht="19.7" customHeight="1" x14ac:dyDescent="0.25">
      <c r="A371" s="68" t="s">
        <v>47</v>
      </c>
      <c r="B371" s="69">
        <v>1</v>
      </c>
      <c r="C371" s="68">
        <v>30350099</v>
      </c>
      <c r="D371" s="70" t="s">
        <v>1057</v>
      </c>
      <c r="E371" s="70" t="s">
        <v>1132</v>
      </c>
      <c r="F371" s="70" t="s">
        <v>128</v>
      </c>
      <c r="G371" s="69" t="s">
        <v>1298</v>
      </c>
      <c r="H371" s="70" t="s">
        <v>1056</v>
      </c>
      <c r="I371" s="83">
        <v>-4149.8500000000004</v>
      </c>
      <c r="J371" s="83">
        <v>0</v>
      </c>
      <c r="K371" s="83">
        <v>0</v>
      </c>
      <c r="L371" s="83">
        <v>0</v>
      </c>
      <c r="M371" s="83">
        <v>0</v>
      </c>
      <c r="N371" s="83">
        <v>-4149.8500000000004</v>
      </c>
      <c r="O371" s="35">
        <f>ROWS($A$8:N371)</f>
        <v>364</v>
      </c>
      <c r="P371" s="35" t="str">
        <f>IF($A371='Signature Page'!$H$8,O371,"")</f>
        <v/>
      </c>
      <c r="Q371" s="35" t="str">
        <f>IFERROR(SMALL($P$8:$P$1794,ROWS($P$8:P371)),"")</f>
        <v/>
      </c>
      <c r="R371" s="31" t="str">
        <f t="shared" si="5"/>
        <v>E21030350099</v>
      </c>
    </row>
    <row r="372" spans="1:18" s="31" customFormat="1" ht="19.7" customHeight="1" x14ac:dyDescent="0.25">
      <c r="A372" s="68" t="s">
        <v>47</v>
      </c>
      <c r="B372" s="69">
        <v>1</v>
      </c>
      <c r="C372" s="68">
        <v>39580000</v>
      </c>
      <c r="D372" s="70" t="s">
        <v>1057</v>
      </c>
      <c r="E372" s="70" t="s">
        <v>1132</v>
      </c>
      <c r="F372" s="70" t="s">
        <v>128</v>
      </c>
      <c r="G372" s="69" t="s">
        <v>579</v>
      </c>
      <c r="H372" s="70" t="s">
        <v>1056</v>
      </c>
      <c r="I372" s="83">
        <v>-12048</v>
      </c>
      <c r="J372" s="83">
        <v>0</v>
      </c>
      <c r="K372" s="83">
        <v>12048</v>
      </c>
      <c r="L372" s="83">
        <v>0</v>
      </c>
      <c r="M372" s="83">
        <v>0</v>
      </c>
      <c r="N372" s="83">
        <v>0</v>
      </c>
      <c r="O372" s="35">
        <f>ROWS($A$8:N372)</f>
        <v>365</v>
      </c>
      <c r="P372" s="35" t="str">
        <f>IF($A372='Signature Page'!$H$8,O372,"")</f>
        <v/>
      </c>
      <c r="Q372" s="35" t="str">
        <f>IFERROR(SMALL($P$8:$P$1794,ROWS($P$8:P372)),"")</f>
        <v/>
      </c>
      <c r="R372" s="31" t="str">
        <f t="shared" si="5"/>
        <v>E21039580000</v>
      </c>
    </row>
    <row r="373" spans="1:18" s="31" customFormat="1" ht="19.7" customHeight="1" x14ac:dyDescent="0.25">
      <c r="A373" s="68" t="s">
        <v>47</v>
      </c>
      <c r="B373" s="69">
        <v>5</v>
      </c>
      <c r="C373" s="68">
        <v>50550000</v>
      </c>
      <c r="D373" s="70" t="s">
        <v>1055</v>
      </c>
      <c r="E373" s="70" t="s">
        <v>1132</v>
      </c>
      <c r="F373" s="70" t="s">
        <v>1101</v>
      </c>
      <c r="G373" s="69" t="s">
        <v>982</v>
      </c>
      <c r="H373" s="70" t="s">
        <v>1056</v>
      </c>
      <c r="I373" s="83">
        <v>33693.800000000003</v>
      </c>
      <c r="J373" s="83">
        <v>-263734.52</v>
      </c>
      <c r="K373" s="83">
        <v>283138.14</v>
      </c>
      <c r="L373" s="83">
        <v>0</v>
      </c>
      <c r="M373" s="83">
        <v>0</v>
      </c>
      <c r="N373" s="83">
        <v>53097.419999999896</v>
      </c>
      <c r="O373" s="35">
        <f>ROWS($A$8:N373)</f>
        <v>366</v>
      </c>
      <c r="P373" s="35" t="str">
        <f>IF($A373='Signature Page'!$H$8,O373,"")</f>
        <v/>
      </c>
      <c r="Q373" s="35" t="str">
        <f>IFERROR(SMALL($P$8:$P$1794,ROWS($P$8:P373)),"")</f>
        <v/>
      </c>
      <c r="R373" s="31" t="str">
        <f t="shared" si="5"/>
        <v>E21050550000</v>
      </c>
    </row>
    <row r="374" spans="1:18" s="31" customFormat="1" ht="19.7" customHeight="1" x14ac:dyDescent="0.25">
      <c r="A374" s="68" t="s">
        <v>47</v>
      </c>
      <c r="B374" s="69">
        <v>5</v>
      </c>
      <c r="C374" s="68" t="s">
        <v>1279</v>
      </c>
      <c r="D374" s="70" t="s">
        <v>1055</v>
      </c>
      <c r="E374" s="70" t="s">
        <v>1132</v>
      </c>
      <c r="F374" s="70" t="s">
        <v>1101</v>
      </c>
      <c r="G374" s="69" t="s">
        <v>1280</v>
      </c>
      <c r="H374" s="70" t="s">
        <v>1056</v>
      </c>
      <c r="I374" s="83">
        <v>9555.73</v>
      </c>
      <c r="J374" s="83">
        <v>0</v>
      </c>
      <c r="K374" s="83">
        <v>-9555.73</v>
      </c>
      <c r="L374" s="83">
        <v>0</v>
      </c>
      <c r="M374" s="83">
        <v>0</v>
      </c>
      <c r="N374" s="83">
        <v>0</v>
      </c>
      <c r="O374" s="35">
        <f>ROWS($A$8:N374)</f>
        <v>367</v>
      </c>
      <c r="P374" s="35" t="str">
        <f>IF($A374='Signature Page'!$H$8,O374,"")</f>
        <v/>
      </c>
      <c r="Q374" s="35" t="str">
        <f>IFERROR(SMALL($P$8:$P$1794,ROWS($P$8:P374)),"")</f>
        <v/>
      </c>
      <c r="R374" s="31" t="str">
        <f t="shared" si="5"/>
        <v>E21051C10019</v>
      </c>
    </row>
    <row r="375" spans="1:18" s="31" customFormat="1" ht="19.7" customHeight="1" x14ac:dyDescent="0.25">
      <c r="A375" s="68" t="s">
        <v>48</v>
      </c>
      <c r="B375" s="69">
        <v>1</v>
      </c>
      <c r="C375" s="68">
        <v>10010000</v>
      </c>
      <c r="D375" s="70" t="s">
        <v>1053</v>
      </c>
      <c r="E375" s="70" t="s">
        <v>1133</v>
      </c>
      <c r="F375" s="70" t="s">
        <v>128</v>
      </c>
      <c r="G375" s="69" t="s">
        <v>128</v>
      </c>
      <c r="H375" s="70" t="s">
        <v>1056</v>
      </c>
      <c r="I375" s="83">
        <v>0</v>
      </c>
      <c r="J375" s="83">
        <v>0</v>
      </c>
      <c r="K375" s="83">
        <v>40555481.630000003</v>
      </c>
      <c r="L375" s="83">
        <v>-59746</v>
      </c>
      <c r="M375" s="83">
        <v>0</v>
      </c>
      <c r="N375" s="83">
        <v>40495735.630000003</v>
      </c>
      <c r="O375" s="35">
        <f>ROWS($A$8:N375)</f>
        <v>368</v>
      </c>
      <c r="P375" s="35" t="str">
        <f>IF($A375='Signature Page'!$H$8,O375,"")</f>
        <v/>
      </c>
      <c r="Q375" s="35" t="str">
        <f>IFERROR(SMALL($P$8:$P$1794,ROWS($P$8:P375)),"")</f>
        <v/>
      </c>
      <c r="R375" s="31" t="str">
        <f t="shared" si="5"/>
        <v>E23010010000</v>
      </c>
    </row>
    <row r="376" spans="1:18" s="31" customFormat="1" ht="19.7" customHeight="1" x14ac:dyDescent="0.25">
      <c r="A376" s="68" t="s">
        <v>48</v>
      </c>
      <c r="B376" s="69">
        <v>1</v>
      </c>
      <c r="C376" s="68">
        <v>10050023</v>
      </c>
      <c r="D376" s="70" t="s">
        <v>1053</v>
      </c>
      <c r="E376" s="70" t="s">
        <v>1133</v>
      </c>
      <c r="F376" s="70" t="s">
        <v>128</v>
      </c>
      <c r="G376" s="69" t="s">
        <v>1489</v>
      </c>
      <c r="H376" s="70" t="s">
        <v>1056</v>
      </c>
      <c r="I376" s="83">
        <v>0</v>
      </c>
      <c r="J376" s="83">
        <v>0</v>
      </c>
      <c r="K376" s="83">
        <v>0</v>
      </c>
      <c r="L376" s="83">
        <v>59746</v>
      </c>
      <c r="M376" s="83">
        <v>0</v>
      </c>
      <c r="N376" s="83">
        <v>59746</v>
      </c>
      <c r="O376" s="35">
        <f>ROWS($A$8:N376)</f>
        <v>369</v>
      </c>
      <c r="P376" s="35" t="str">
        <f>IF($A376='Signature Page'!$H$8,O376,"")</f>
        <v/>
      </c>
      <c r="Q376" s="35" t="str">
        <f>IFERROR(SMALL($P$8:$P$1794,ROWS($P$8:P376)),"")</f>
        <v/>
      </c>
      <c r="R376" s="31" t="str">
        <f t="shared" si="5"/>
        <v>E23010050023</v>
      </c>
    </row>
    <row r="377" spans="1:18" s="31" customFormat="1" ht="19.7" customHeight="1" x14ac:dyDescent="0.25">
      <c r="A377" s="68" t="s">
        <v>48</v>
      </c>
      <c r="B377" s="69">
        <v>1</v>
      </c>
      <c r="C377" s="68">
        <v>28370000</v>
      </c>
      <c r="D377" s="70" t="s">
        <v>1053</v>
      </c>
      <c r="E377" s="70" t="s">
        <v>1133</v>
      </c>
      <c r="F377" s="70" t="s">
        <v>128</v>
      </c>
      <c r="G377" s="69" t="s">
        <v>137</v>
      </c>
      <c r="H377" s="70" t="s">
        <v>1056</v>
      </c>
      <c r="I377" s="83">
        <v>0</v>
      </c>
      <c r="J377" s="83">
        <v>-9474.9500000000007</v>
      </c>
      <c r="K377" s="83">
        <v>0</v>
      </c>
      <c r="L377" s="83">
        <v>0</v>
      </c>
      <c r="M377" s="83">
        <v>0</v>
      </c>
      <c r="N377" s="83">
        <v>-9474.9500000000007</v>
      </c>
      <c r="O377" s="35">
        <f>ROWS($A$8:N377)</f>
        <v>370</v>
      </c>
      <c r="P377" s="35" t="str">
        <f>IF($A377='Signature Page'!$H$8,O377,"")</f>
        <v/>
      </c>
      <c r="Q377" s="35" t="str">
        <f>IFERROR(SMALL($P$8:$P$1794,ROWS($P$8:P377)),"")</f>
        <v/>
      </c>
      <c r="R377" s="31" t="str">
        <f t="shared" si="5"/>
        <v>E23028370000</v>
      </c>
    </row>
    <row r="378" spans="1:18" s="31" customFormat="1" ht="19.7" customHeight="1" x14ac:dyDescent="0.25">
      <c r="A378" s="68" t="s">
        <v>48</v>
      </c>
      <c r="B378" s="69">
        <v>1</v>
      </c>
      <c r="C378" s="68">
        <v>30350000</v>
      </c>
      <c r="D378" s="70" t="s">
        <v>1053</v>
      </c>
      <c r="E378" s="70" t="s">
        <v>1133</v>
      </c>
      <c r="F378" s="70" t="s">
        <v>128</v>
      </c>
      <c r="G378" s="69" t="s">
        <v>144</v>
      </c>
      <c r="H378" s="70" t="s">
        <v>1056</v>
      </c>
      <c r="I378" s="83">
        <v>-707188.77</v>
      </c>
      <c r="J378" s="83">
        <v>-879403.85</v>
      </c>
      <c r="K378" s="83">
        <v>741229.15</v>
      </c>
      <c r="L378" s="83">
        <v>0</v>
      </c>
      <c r="M378" s="83">
        <v>0</v>
      </c>
      <c r="N378" s="83">
        <v>-845363.47</v>
      </c>
      <c r="O378" s="35">
        <f>ROWS($A$8:N378)</f>
        <v>371</v>
      </c>
      <c r="P378" s="35" t="str">
        <f>IF($A378='Signature Page'!$H$8,O378,"")</f>
        <v/>
      </c>
      <c r="Q378" s="35" t="str">
        <f>IFERROR(SMALL($P$8:$P$1794,ROWS($P$8:P378)),"")</f>
        <v/>
      </c>
      <c r="R378" s="31" t="str">
        <f t="shared" si="5"/>
        <v>E23030350000</v>
      </c>
    </row>
    <row r="379" spans="1:18" s="31" customFormat="1" ht="19.7" customHeight="1" x14ac:dyDescent="0.25">
      <c r="A379" s="68" t="s">
        <v>48</v>
      </c>
      <c r="B379" s="69">
        <v>1</v>
      </c>
      <c r="C379" s="68">
        <v>30760000</v>
      </c>
      <c r="D379" s="70" t="s">
        <v>1054</v>
      </c>
      <c r="E379" s="70" t="s">
        <v>1133</v>
      </c>
      <c r="F379" s="70" t="s">
        <v>128</v>
      </c>
      <c r="G379" s="69" t="s">
        <v>227</v>
      </c>
      <c r="H379" s="70" t="s">
        <v>1056</v>
      </c>
      <c r="I379" s="83">
        <v>-70000</v>
      </c>
      <c r="J379" s="83">
        <v>0</v>
      </c>
      <c r="K379" s="83">
        <v>400</v>
      </c>
      <c r="L379" s="83">
        <v>0</v>
      </c>
      <c r="M379" s="83">
        <v>0</v>
      </c>
      <c r="N379" s="83">
        <v>-69600</v>
      </c>
      <c r="O379" s="35">
        <f>ROWS($A$8:N379)</f>
        <v>372</v>
      </c>
      <c r="P379" s="35" t="str">
        <f>IF($A379='Signature Page'!$H$8,O379,"")</f>
        <v/>
      </c>
      <c r="Q379" s="35" t="str">
        <f>IFERROR(SMALL($P$8:$P$1794,ROWS($P$8:P379)),"")</f>
        <v/>
      </c>
      <c r="R379" s="31" t="str">
        <f t="shared" si="5"/>
        <v>E23030760000</v>
      </c>
    </row>
    <row r="380" spans="1:18" s="31" customFormat="1" ht="19.7" customHeight="1" x14ac:dyDescent="0.25">
      <c r="A380" s="68" t="s">
        <v>48</v>
      </c>
      <c r="B380" s="69">
        <v>1</v>
      </c>
      <c r="C380" s="68">
        <v>39800000</v>
      </c>
      <c r="D380" s="70" t="s">
        <v>1057</v>
      </c>
      <c r="E380" s="70" t="s">
        <v>1133</v>
      </c>
      <c r="F380" s="70" t="s">
        <v>128</v>
      </c>
      <c r="G380" s="69" t="s">
        <v>592</v>
      </c>
      <c r="H380" s="70" t="s">
        <v>1056</v>
      </c>
      <c r="I380" s="83">
        <v>-2244633.31</v>
      </c>
      <c r="J380" s="83">
        <v>0</v>
      </c>
      <c r="K380" s="83">
        <v>-709189.22</v>
      </c>
      <c r="L380" s="83">
        <v>0</v>
      </c>
      <c r="M380" s="83">
        <v>0</v>
      </c>
      <c r="N380" s="83">
        <v>-2953822.53</v>
      </c>
      <c r="O380" s="35">
        <f>ROWS($A$8:N380)</f>
        <v>373</v>
      </c>
      <c r="P380" s="35" t="str">
        <f>IF($A380='Signature Page'!$H$8,O380,"")</f>
        <v/>
      </c>
      <c r="Q380" s="35" t="str">
        <f>IFERROR(SMALL($P$8:$P$1794,ROWS($P$8:P380)),"")</f>
        <v/>
      </c>
      <c r="R380" s="31" t="str">
        <f t="shared" si="5"/>
        <v>E23039800000</v>
      </c>
    </row>
    <row r="381" spans="1:18" s="31" customFormat="1" ht="19.7" customHeight="1" x14ac:dyDescent="0.25">
      <c r="A381" s="68" t="s">
        <v>48</v>
      </c>
      <c r="B381" s="69">
        <v>1</v>
      </c>
      <c r="C381" s="68">
        <v>43100000</v>
      </c>
      <c r="D381" s="70" t="s">
        <v>1054</v>
      </c>
      <c r="E381" s="70" t="s">
        <v>1133</v>
      </c>
      <c r="F381" s="70" t="s">
        <v>128</v>
      </c>
      <c r="G381" s="69" t="s">
        <v>666</v>
      </c>
      <c r="H381" s="70" t="s">
        <v>1056</v>
      </c>
      <c r="I381" s="83">
        <v>-74192.08</v>
      </c>
      <c r="J381" s="83">
        <v>-13051.81</v>
      </c>
      <c r="K381" s="83">
        <v>44151.33</v>
      </c>
      <c r="L381" s="83">
        <v>0</v>
      </c>
      <c r="M381" s="83">
        <v>0</v>
      </c>
      <c r="N381" s="83">
        <v>-43092.56</v>
      </c>
      <c r="O381" s="35">
        <f>ROWS($A$8:N381)</f>
        <v>374</v>
      </c>
      <c r="P381" s="35" t="str">
        <f>IF($A381='Signature Page'!$H$8,O381,"")</f>
        <v/>
      </c>
      <c r="Q381" s="35" t="str">
        <f>IFERROR(SMALL($P$8:$P$1794,ROWS($P$8:P381)),"")</f>
        <v/>
      </c>
      <c r="R381" s="31" t="str">
        <f t="shared" si="5"/>
        <v>E23043100000</v>
      </c>
    </row>
    <row r="382" spans="1:18" s="31" customFormat="1" ht="19.7" customHeight="1" x14ac:dyDescent="0.25">
      <c r="A382" s="68" t="s">
        <v>48</v>
      </c>
      <c r="B382" s="69">
        <v>1</v>
      </c>
      <c r="C382" s="68">
        <v>43130000</v>
      </c>
      <c r="D382" s="70" t="s">
        <v>1054</v>
      </c>
      <c r="E382" s="70" t="s">
        <v>1133</v>
      </c>
      <c r="F382" s="70" t="s">
        <v>128</v>
      </c>
      <c r="G382" s="69" t="s">
        <v>667</v>
      </c>
      <c r="H382" s="70" t="s">
        <v>1056</v>
      </c>
      <c r="I382" s="83">
        <v>-4989204.28</v>
      </c>
      <c r="J382" s="83">
        <v>-8286327.5800000001</v>
      </c>
      <c r="K382" s="83">
        <v>7933892.5300000003</v>
      </c>
      <c r="L382" s="83">
        <v>0</v>
      </c>
      <c r="M382" s="83">
        <v>0</v>
      </c>
      <c r="N382" s="83">
        <v>-5341639.33</v>
      </c>
      <c r="O382" s="35">
        <f>ROWS($A$8:N382)</f>
        <v>375</v>
      </c>
      <c r="P382" s="35" t="str">
        <f>IF($A382='Signature Page'!$H$8,O382,"")</f>
        <v/>
      </c>
      <c r="Q382" s="35" t="str">
        <f>IFERROR(SMALL($P$8:$P$1794,ROWS($P$8:P382)),"")</f>
        <v/>
      </c>
      <c r="R382" s="31" t="str">
        <f t="shared" si="5"/>
        <v>E23043130000</v>
      </c>
    </row>
    <row r="383" spans="1:18" s="31" customFormat="1" ht="19.7" customHeight="1" x14ac:dyDescent="0.25">
      <c r="A383" s="68" t="s">
        <v>48</v>
      </c>
      <c r="B383" s="69">
        <v>5</v>
      </c>
      <c r="C383" s="68">
        <v>50550000</v>
      </c>
      <c r="D383" s="70" t="s">
        <v>1055</v>
      </c>
      <c r="E383" s="70" t="s">
        <v>1133</v>
      </c>
      <c r="F383" s="70" t="s">
        <v>1101</v>
      </c>
      <c r="G383" s="69" t="s">
        <v>982</v>
      </c>
      <c r="H383" s="70" t="s">
        <v>1056</v>
      </c>
      <c r="I383" s="83">
        <v>10623.85</v>
      </c>
      <c r="J383" s="83">
        <v>-76272.78</v>
      </c>
      <c r="K383" s="83">
        <v>65648.929999999993</v>
      </c>
      <c r="L383" s="83">
        <v>0</v>
      </c>
      <c r="M383" s="83">
        <v>0</v>
      </c>
      <c r="N383" s="83">
        <v>1.45519152283669E-11</v>
      </c>
      <c r="O383" s="35">
        <f>ROWS($A$8:N383)</f>
        <v>376</v>
      </c>
      <c r="P383" s="35" t="str">
        <f>IF($A383='Signature Page'!$H$8,O383,"")</f>
        <v/>
      </c>
      <c r="Q383" s="35" t="str">
        <f>IFERROR(SMALL($P$8:$P$1794,ROWS($P$8:P383)),"")</f>
        <v/>
      </c>
      <c r="R383" s="31" t="str">
        <f t="shared" si="5"/>
        <v>E23050550000</v>
      </c>
    </row>
    <row r="384" spans="1:18" s="31" customFormat="1" ht="19.7" customHeight="1" x14ac:dyDescent="0.25">
      <c r="A384" s="68" t="s">
        <v>49</v>
      </c>
      <c r="B384" s="69">
        <v>1</v>
      </c>
      <c r="C384" s="68">
        <v>10010000</v>
      </c>
      <c r="D384" s="70" t="s">
        <v>1053</v>
      </c>
      <c r="E384" s="70" t="s">
        <v>1134</v>
      </c>
      <c r="F384" s="70" t="s">
        <v>128</v>
      </c>
      <c r="G384" s="69" t="s">
        <v>128</v>
      </c>
      <c r="H384" s="70" t="s">
        <v>1056</v>
      </c>
      <c r="I384" s="83">
        <v>1464.06</v>
      </c>
      <c r="J384" s="83">
        <v>0</v>
      </c>
      <c r="K384" s="83">
        <v>13954806.98</v>
      </c>
      <c r="L384" s="83">
        <v>2885441.47</v>
      </c>
      <c r="M384" s="83">
        <v>0</v>
      </c>
      <c r="N384" s="83">
        <v>16841712.510000002</v>
      </c>
      <c r="O384" s="35">
        <f>ROWS($A$8:N384)</f>
        <v>377</v>
      </c>
      <c r="P384" s="35" t="str">
        <f>IF($A384='Signature Page'!$H$8,O384,"")</f>
        <v/>
      </c>
      <c r="Q384" s="35" t="str">
        <f>IFERROR(SMALL($P$8:$P$1794,ROWS($P$8:P384)),"")</f>
        <v/>
      </c>
      <c r="R384" s="31" t="str">
        <f t="shared" si="5"/>
        <v>E24010010000</v>
      </c>
    </row>
    <row r="385" spans="1:18" s="31" customFormat="1" ht="19.7" customHeight="1" x14ac:dyDescent="0.25">
      <c r="A385" s="68" t="s">
        <v>49</v>
      </c>
      <c r="B385" s="69">
        <v>1</v>
      </c>
      <c r="C385" s="68">
        <v>10050023</v>
      </c>
      <c r="D385" s="70" t="s">
        <v>1053</v>
      </c>
      <c r="E385" s="70" t="s">
        <v>1134</v>
      </c>
      <c r="F385" s="70" t="s">
        <v>128</v>
      </c>
      <c r="G385" s="69" t="s">
        <v>1489</v>
      </c>
      <c r="H385" s="70" t="s">
        <v>1056</v>
      </c>
      <c r="I385" s="83">
        <v>0</v>
      </c>
      <c r="J385" s="83">
        <v>0</v>
      </c>
      <c r="K385" s="83">
        <v>504085.62</v>
      </c>
      <c r="L385" s="83">
        <v>60456</v>
      </c>
      <c r="M385" s="83">
        <v>0</v>
      </c>
      <c r="N385" s="83">
        <v>564541.62</v>
      </c>
      <c r="O385" s="35">
        <f>ROWS($A$8:N385)</f>
        <v>378</v>
      </c>
      <c r="P385" s="35" t="str">
        <f>IF($A385='Signature Page'!$H$8,O385,"")</f>
        <v/>
      </c>
      <c r="Q385" s="35" t="str">
        <f>IFERROR(SMALL($P$8:$P$1794,ROWS($P$8:P385)),"")</f>
        <v/>
      </c>
      <c r="R385" s="31" t="str">
        <f t="shared" si="5"/>
        <v>E24010050023</v>
      </c>
    </row>
    <row r="386" spans="1:18" s="31" customFormat="1" ht="19.7" customHeight="1" x14ac:dyDescent="0.25">
      <c r="A386" s="68" t="s">
        <v>49</v>
      </c>
      <c r="B386" s="69">
        <v>1</v>
      </c>
      <c r="C386" s="68">
        <v>10140000</v>
      </c>
      <c r="D386" s="70" t="s">
        <v>1053</v>
      </c>
      <c r="E386" s="70" t="s">
        <v>1134</v>
      </c>
      <c r="F386" s="70" t="s">
        <v>128</v>
      </c>
      <c r="G386" s="69" t="s">
        <v>134</v>
      </c>
      <c r="H386" s="70" t="s">
        <v>1056</v>
      </c>
      <c r="I386" s="83">
        <v>0</v>
      </c>
      <c r="J386" s="83">
        <v>0</v>
      </c>
      <c r="K386" s="83">
        <v>589902.36</v>
      </c>
      <c r="L386" s="83">
        <v>0</v>
      </c>
      <c r="M386" s="83">
        <v>0</v>
      </c>
      <c r="N386" s="83">
        <v>589902.36</v>
      </c>
      <c r="O386" s="35">
        <f>ROWS($A$8:N386)</f>
        <v>379</v>
      </c>
      <c r="P386" s="35" t="str">
        <f>IF($A386='Signature Page'!$H$8,O386,"")</f>
        <v/>
      </c>
      <c r="Q386" s="35" t="str">
        <f>IFERROR(SMALL($P$8:$P$1794,ROWS($P$8:P386)),"")</f>
        <v/>
      </c>
      <c r="R386" s="31" t="str">
        <f t="shared" si="5"/>
        <v>E24010140000</v>
      </c>
    </row>
    <row r="387" spans="1:18" s="31" customFormat="1" ht="19.7" customHeight="1" x14ac:dyDescent="0.25">
      <c r="A387" s="68" t="s">
        <v>49</v>
      </c>
      <c r="B387" s="69">
        <v>1</v>
      </c>
      <c r="C387" s="68">
        <v>28370000</v>
      </c>
      <c r="D387" s="70" t="s">
        <v>1053</v>
      </c>
      <c r="E387" s="70" t="s">
        <v>1134</v>
      </c>
      <c r="F387" s="70" t="s">
        <v>128</v>
      </c>
      <c r="G387" s="69" t="s">
        <v>137</v>
      </c>
      <c r="H387" s="70" t="s">
        <v>1056</v>
      </c>
      <c r="I387" s="83">
        <v>0</v>
      </c>
      <c r="J387" s="83">
        <v>-1120569.52</v>
      </c>
      <c r="K387" s="83">
        <v>0</v>
      </c>
      <c r="L387" s="83">
        <v>0</v>
      </c>
      <c r="M387" s="83">
        <v>0</v>
      </c>
      <c r="N387" s="83">
        <v>-1120569.52</v>
      </c>
      <c r="O387" s="35">
        <f>ROWS($A$8:N387)</f>
        <v>380</v>
      </c>
      <c r="P387" s="35" t="str">
        <f>IF($A387='Signature Page'!$H$8,O387,"")</f>
        <v/>
      </c>
      <c r="Q387" s="35" t="str">
        <f>IFERROR(SMALL($P$8:$P$1794,ROWS($P$8:P387)),"")</f>
        <v/>
      </c>
      <c r="R387" s="31" t="str">
        <f t="shared" si="5"/>
        <v>E24028370000</v>
      </c>
    </row>
    <row r="388" spans="1:18" s="31" customFormat="1" ht="19.7" customHeight="1" x14ac:dyDescent="0.25">
      <c r="A388" s="68" t="s">
        <v>49</v>
      </c>
      <c r="B388" s="69">
        <v>5</v>
      </c>
      <c r="C388" s="68">
        <v>30000000</v>
      </c>
      <c r="D388" s="70" t="s">
        <v>1488</v>
      </c>
      <c r="E388" s="70" t="s">
        <v>1134</v>
      </c>
      <c r="F388" s="70" t="s">
        <v>1101</v>
      </c>
      <c r="G388" s="69" t="s">
        <v>1500</v>
      </c>
      <c r="H388" s="70" t="s">
        <v>1056</v>
      </c>
      <c r="I388" s="83">
        <v>0</v>
      </c>
      <c r="J388" s="83">
        <v>-7294.99</v>
      </c>
      <c r="K388" s="83">
        <v>0</v>
      </c>
      <c r="L388" s="83">
        <v>0</v>
      </c>
      <c r="M388" s="83">
        <v>0</v>
      </c>
      <c r="N388" s="83">
        <v>-7294.99</v>
      </c>
      <c r="O388" s="35">
        <f>ROWS($A$8:N388)</f>
        <v>381</v>
      </c>
      <c r="P388" s="35" t="str">
        <f>IF($A388='Signature Page'!$H$8,O388,"")</f>
        <v/>
      </c>
      <c r="Q388" s="35" t="str">
        <f>IFERROR(SMALL($P$8:$P$1794,ROWS($P$8:P388)),"")</f>
        <v/>
      </c>
      <c r="R388" s="31" t="str">
        <f t="shared" si="5"/>
        <v>E24030000000</v>
      </c>
    </row>
    <row r="389" spans="1:18" s="31" customFormat="1" ht="19.7" customHeight="1" x14ac:dyDescent="0.25">
      <c r="A389" s="68" t="s">
        <v>49</v>
      </c>
      <c r="B389" s="69">
        <v>250</v>
      </c>
      <c r="C389" s="68">
        <v>30037000</v>
      </c>
      <c r="D389" s="70" t="s">
        <v>1057</v>
      </c>
      <c r="E389" s="70" t="s">
        <v>1134</v>
      </c>
      <c r="F389" s="70" t="s">
        <v>1116</v>
      </c>
      <c r="G389" s="69" t="s">
        <v>140</v>
      </c>
      <c r="H389" s="70" t="s">
        <v>1056</v>
      </c>
      <c r="I389" s="83">
        <v>164.85</v>
      </c>
      <c r="J389" s="83">
        <v>0</v>
      </c>
      <c r="K389" s="83">
        <v>0</v>
      </c>
      <c r="L389" s="83">
        <v>0</v>
      </c>
      <c r="M389" s="83">
        <v>0</v>
      </c>
      <c r="N389" s="83">
        <v>164.85</v>
      </c>
      <c r="O389" s="35">
        <f>ROWS($A$8:N389)</f>
        <v>382</v>
      </c>
      <c r="P389" s="35" t="str">
        <f>IF($A389='Signature Page'!$H$8,O389,"")</f>
        <v/>
      </c>
      <c r="Q389" s="35" t="str">
        <f>IFERROR(SMALL($P$8:$P$1794,ROWS($P$8:P389)),"")</f>
        <v/>
      </c>
      <c r="R389" s="31" t="str">
        <f t="shared" si="5"/>
        <v>E24030037000</v>
      </c>
    </row>
    <row r="390" spans="1:18" s="31" customFormat="1" ht="19.7" customHeight="1" x14ac:dyDescent="0.25">
      <c r="A390" s="68" t="s">
        <v>49</v>
      </c>
      <c r="B390" s="69">
        <v>1</v>
      </c>
      <c r="C390" s="68">
        <v>30350000</v>
      </c>
      <c r="D390" s="70" t="s">
        <v>1053</v>
      </c>
      <c r="E390" s="70" t="s">
        <v>1134</v>
      </c>
      <c r="F390" s="70" t="s">
        <v>128</v>
      </c>
      <c r="G390" s="69" t="s">
        <v>144</v>
      </c>
      <c r="H390" s="70" t="s">
        <v>1056</v>
      </c>
      <c r="I390" s="83">
        <v>-218570.84</v>
      </c>
      <c r="J390" s="83">
        <v>-56588.1</v>
      </c>
      <c r="K390" s="83">
        <v>31929.33</v>
      </c>
      <c r="L390" s="83">
        <v>0</v>
      </c>
      <c r="M390" s="83">
        <v>0</v>
      </c>
      <c r="N390" s="83">
        <v>-243229.61</v>
      </c>
      <c r="O390" s="35">
        <f>ROWS($A$8:N390)</f>
        <v>383</v>
      </c>
      <c r="P390" s="35" t="str">
        <f>IF($A390='Signature Page'!$H$8,O390,"")</f>
        <v/>
      </c>
      <c r="Q390" s="35" t="str">
        <f>IFERROR(SMALL($P$8:$P$1794,ROWS($P$8:P390)),"")</f>
        <v/>
      </c>
      <c r="R390" s="31" t="str">
        <f t="shared" si="5"/>
        <v>E24030350000</v>
      </c>
    </row>
    <row r="391" spans="1:18" s="31" customFormat="1" ht="19.7" customHeight="1" x14ac:dyDescent="0.25">
      <c r="A391" s="68" t="s">
        <v>49</v>
      </c>
      <c r="B391" s="69">
        <v>1</v>
      </c>
      <c r="C391" s="68">
        <v>30350015</v>
      </c>
      <c r="D391" s="70" t="s">
        <v>1054</v>
      </c>
      <c r="E391" s="70" t="s">
        <v>1134</v>
      </c>
      <c r="F391" s="70" t="s">
        <v>128</v>
      </c>
      <c r="G391" s="69" t="s">
        <v>157</v>
      </c>
      <c r="H391" s="70" t="s">
        <v>1056</v>
      </c>
      <c r="I391" s="83">
        <v>-1671698.02</v>
      </c>
      <c r="J391" s="83">
        <v>0</v>
      </c>
      <c r="K391" s="83">
        <v>0</v>
      </c>
      <c r="L391" s="83">
        <v>0</v>
      </c>
      <c r="M391" s="83">
        <v>0</v>
      </c>
      <c r="N391" s="83">
        <v>-1671698.02</v>
      </c>
      <c r="O391" s="35">
        <f>ROWS($A$8:N391)</f>
        <v>384</v>
      </c>
      <c r="P391" s="35" t="str">
        <f>IF($A391='Signature Page'!$H$8,O391,"")</f>
        <v/>
      </c>
      <c r="Q391" s="35" t="str">
        <f>IFERROR(SMALL($P$8:$P$1794,ROWS($P$8:P391)),"")</f>
        <v/>
      </c>
      <c r="R391" s="31" t="str">
        <f t="shared" si="5"/>
        <v>E24030350015</v>
      </c>
    </row>
    <row r="392" spans="1:18" s="31" customFormat="1" ht="19.7" customHeight="1" x14ac:dyDescent="0.25">
      <c r="A392" s="68" t="s">
        <v>49</v>
      </c>
      <c r="B392" s="69">
        <v>1</v>
      </c>
      <c r="C392" s="68">
        <v>30350051</v>
      </c>
      <c r="D392" s="70" t="s">
        <v>1055</v>
      </c>
      <c r="E392" s="70" t="s">
        <v>1134</v>
      </c>
      <c r="F392" s="70" t="s">
        <v>128</v>
      </c>
      <c r="G392" s="69" t="s">
        <v>166</v>
      </c>
      <c r="H392" s="70" t="s">
        <v>1056</v>
      </c>
      <c r="I392" s="83">
        <v>-9500</v>
      </c>
      <c r="J392" s="83">
        <v>-9500</v>
      </c>
      <c r="K392" s="83">
        <v>4617.6499999999996</v>
      </c>
      <c r="L392" s="83">
        <v>0</v>
      </c>
      <c r="M392" s="83">
        <v>0</v>
      </c>
      <c r="N392" s="83">
        <v>-14382.35</v>
      </c>
      <c r="O392" s="35">
        <f>ROWS($A$8:N392)</f>
        <v>385</v>
      </c>
      <c r="P392" s="35" t="str">
        <f>IF($A392='Signature Page'!$H$8,O392,"")</f>
        <v/>
      </c>
      <c r="Q392" s="35" t="str">
        <f>IFERROR(SMALL($P$8:$P$1794,ROWS($P$8:P392)),"")</f>
        <v/>
      </c>
      <c r="R392" s="31" t="str">
        <f t="shared" ref="R392:R455" si="6">CONCATENATE(A392,C392)</f>
        <v>E24030350051</v>
      </c>
    </row>
    <row r="393" spans="1:18" s="31" customFormat="1" ht="19.7" customHeight="1" x14ac:dyDescent="0.25">
      <c r="A393" s="68" t="s">
        <v>49</v>
      </c>
      <c r="B393" s="69">
        <v>1</v>
      </c>
      <c r="C393" s="68">
        <v>30350086</v>
      </c>
      <c r="D393" s="70" t="s">
        <v>1054</v>
      </c>
      <c r="E393" s="70" t="s">
        <v>1134</v>
      </c>
      <c r="F393" s="70" t="s">
        <v>128</v>
      </c>
      <c r="G393" s="69" t="s">
        <v>191</v>
      </c>
      <c r="H393" s="70" t="s">
        <v>1056</v>
      </c>
      <c r="I393" s="83">
        <v>-1206450.9099999999</v>
      </c>
      <c r="J393" s="83">
        <v>-4305</v>
      </c>
      <c r="K393" s="83">
        <v>0</v>
      </c>
      <c r="L393" s="83">
        <v>0</v>
      </c>
      <c r="M393" s="83">
        <v>0</v>
      </c>
      <c r="N393" s="83">
        <v>-1210755.9099999999</v>
      </c>
      <c r="O393" s="35">
        <f>ROWS($A$8:N393)</f>
        <v>386</v>
      </c>
      <c r="P393" s="35" t="str">
        <f>IF($A393='Signature Page'!$H$8,O393,"")</f>
        <v/>
      </c>
      <c r="Q393" s="35" t="str">
        <f>IFERROR(SMALL($P$8:$P$1794,ROWS($P$8:P393)),"")</f>
        <v/>
      </c>
      <c r="R393" s="31" t="str">
        <f t="shared" si="6"/>
        <v>E24030350086</v>
      </c>
    </row>
    <row r="394" spans="1:18" s="31" customFormat="1" ht="19.7" customHeight="1" x14ac:dyDescent="0.25">
      <c r="A394" s="68" t="s">
        <v>49</v>
      </c>
      <c r="B394" s="69">
        <v>998</v>
      </c>
      <c r="C394" s="68">
        <v>30438000</v>
      </c>
      <c r="D394" s="70" t="s">
        <v>1054</v>
      </c>
      <c r="E394" s="70" t="s">
        <v>1134</v>
      </c>
      <c r="F394" s="70" t="s">
        <v>1105</v>
      </c>
      <c r="G394" s="69" t="s">
        <v>1336</v>
      </c>
      <c r="H394" s="70" t="s">
        <v>1056</v>
      </c>
      <c r="I394" s="83">
        <v>-22703.47</v>
      </c>
      <c r="J394" s="83">
        <v>0</v>
      </c>
      <c r="K394" s="83">
        <v>0</v>
      </c>
      <c r="L394" s="83">
        <v>0</v>
      </c>
      <c r="M394" s="83">
        <v>0</v>
      </c>
      <c r="N394" s="83">
        <v>-22703.47</v>
      </c>
      <c r="O394" s="35">
        <f>ROWS($A$8:N394)</f>
        <v>387</v>
      </c>
      <c r="P394" s="35" t="str">
        <f>IF($A394='Signature Page'!$H$8,O394,"")</f>
        <v/>
      </c>
      <c r="Q394" s="35" t="str">
        <f>IFERROR(SMALL($P$8:$P$1794,ROWS($P$8:P394)),"")</f>
        <v/>
      </c>
      <c r="R394" s="31" t="str">
        <f t="shared" si="6"/>
        <v>E24030438000</v>
      </c>
    </row>
    <row r="395" spans="1:18" s="31" customFormat="1" ht="19.7" customHeight="1" x14ac:dyDescent="0.25">
      <c r="A395" s="68" t="s">
        <v>49</v>
      </c>
      <c r="B395" s="69">
        <v>5</v>
      </c>
      <c r="C395" s="68">
        <v>31650000</v>
      </c>
      <c r="D395" s="70" t="s">
        <v>1055</v>
      </c>
      <c r="E395" s="70" t="s">
        <v>1134</v>
      </c>
      <c r="F395" s="70" t="s">
        <v>1101</v>
      </c>
      <c r="G395" s="69" t="s">
        <v>251</v>
      </c>
      <c r="H395" s="70" t="s">
        <v>1056</v>
      </c>
      <c r="I395" s="83">
        <v>0</v>
      </c>
      <c r="J395" s="83">
        <v>-1156826.01</v>
      </c>
      <c r="K395" s="83">
        <v>1156826.01</v>
      </c>
      <c r="L395" s="83">
        <v>0</v>
      </c>
      <c r="M395" s="83">
        <v>0</v>
      </c>
      <c r="N395" s="83">
        <v>0</v>
      </c>
      <c r="O395" s="35">
        <f>ROWS($A$8:N395)</f>
        <v>388</v>
      </c>
      <c r="P395" s="35" t="str">
        <f>IF($A395='Signature Page'!$H$8,O395,"")</f>
        <v/>
      </c>
      <c r="Q395" s="35" t="str">
        <f>IFERROR(SMALL($P$8:$P$1794,ROWS($P$8:P395)),"")</f>
        <v/>
      </c>
      <c r="R395" s="31" t="str">
        <f t="shared" si="6"/>
        <v>E24031650000</v>
      </c>
    </row>
    <row r="396" spans="1:18" s="31" customFormat="1" ht="19.7" customHeight="1" x14ac:dyDescent="0.25">
      <c r="A396" s="68" t="s">
        <v>49</v>
      </c>
      <c r="B396" s="69">
        <v>1</v>
      </c>
      <c r="C396" s="68">
        <v>31740000</v>
      </c>
      <c r="D396" s="70" t="s">
        <v>1054</v>
      </c>
      <c r="E396" s="70" t="s">
        <v>1134</v>
      </c>
      <c r="F396" s="70" t="s">
        <v>128</v>
      </c>
      <c r="G396" s="69" t="s">
        <v>257</v>
      </c>
      <c r="H396" s="70" t="s">
        <v>1056</v>
      </c>
      <c r="I396" s="83">
        <v>-1444783.22</v>
      </c>
      <c r="J396" s="83">
        <v>-177696.53</v>
      </c>
      <c r="K396" s="83">
        <v>41281.57</v>
      </c>
      <c r="L396" s="83">
        <v>0</v>
      </c>
      <c r="M396" s="83">
        <v>0</v>
      </c>
      <c r="N396" s="83">
        <v>-1581198.18</v>
      </c>
      <c r="O396" s="35">
        <f>ROWS($A$8:N396)</f>
        <v>389</v>
      </c>
      <c r="P396" s="35" t="str">
        <f>IF($A396='Signature Page'!$H$8,O396,"")</f>
        <v/>
      </c>
      <c r="Q396" s="35" t="str">
        <f>IFERROR(SMALL($P$8:$P$1794,ROWS($P$8:P396)),"")</f>
        <v/>
      </c>
      <c r="R396" s="31" t="str">
        <f t="shared" si="6"/>
        <v>E24031740000</v>
      </c>
    </row>
    <row r="397" spans="1:18" s="31" customFormat="1" ht="19.7" customHeight="1" x14ac:dyDescent="0.25">
      <c r="A397" s="68" t="s">
        <v>49</v>
      </c>
      <c r="B397" s="69">
        <v>5</v>
      </c>
      <c r="C397" s="68">
        <v>32150000</v>
      </c>
      <c r="D397" s="70" t="s">
        <v>1055</v>
      </c>
      <c r="E397" s="70" t="s">
        <v>1134</v>
      </c>
      <c r="F397" s="70" t="s">
        <v>1101</v>
      </c>
      <c r="G397" s="69" t="s">
        <v>279</v>
      </c>
      <c r="H397" s="70" t="s">
        <v>1056</v>
      </c>
      <c r="I397" s="83">
        <v>-776474.84</v>
      </c>
      <c r="J397" s="83">
        <v>-2228382</v>
      </c>
      <c r="K397" s="83">
        <v>2026371.88</v>
      </c>
      <c r="L397" s="83">
        <v>0</v>
      </c>
      <c r="M397" s="83">
        <v>0</v>
      </c>
      <c r="N397" s="83">
        <v>-978484.96</v>
      </c>
      <c r="O397" s="35">
        <f>ROWS($A$8:N397)</f>
        <v>390</v>
      </c>
      <c r="P397" s="35" t="str">
        <f>IF($A397='Signature Page'!$H$8,O397,"")</f>
        <v/>
      </c>
      <c r="Q397" s="35" t="str">
        <f>IFERROR(SMALL($P$8:$P$1794,ROWS($P$8:P397)),"")</f>
        <v/>
      </c>
      <c r="R397" s="31" t="str">
        <f t="shared" si="6"/>
        <v>E24032150000</v>
      </c>
    </row>
    <row r="398" spans="1:18" s="31" customFormat="1" ht="19.7" customHeight="1" x14ac:dyDescent="0.25">
      <c r="A398" s="68" t="s">
        <v>49</v>
      </c>
      <c r="B398" s="69">
        <v>1</v>
      </c>
      <c r="C398" s="68" t="s">
        <v>387</v>
      </c>
      <c r="D398" s="70" t="s">
        <v>1057</v>
      </c>
      <c r="E398" s="70" t="s">
        <v>1134</v>
      </c>
      <c r="F398" s="70" t="s">
        <v>128</v>
      </c>
      <c r="G398" s="69" t="s">
        <v>388</v>
      </c>
      <c r="H398" s="70" t="s">
        <v>1056</v>
      </c>
      <c r="I398" s="83">
        <v>-303299.59999999998</v>
      </c>
      <c r="J398" s="83">
        <v>0</v>
      </c>
      <c r="K398" s="83">
        <v>0</v>
      </c>
      <c r="L398" s="83">
        <v>0</v>
      </c>
      <c r="M398" s="83">
        <v>0</v>
      </c>
      <c r="N398" s="83">
        <v>-303299.59999999998</v>
      </c>
      <c r="O398" s="35">
        <f>ROWS($A$8:N398)</f>
        <v>391</v>
      </c>
      <c r="P398" s="35" t="str">
        <f>IF($A398='Signature Page'!$H$8,O398,"")</f>
        <v/>
      </c>
      <c r="Q398" s="35" t="str">
        <f>IFERROR(SMALL($P$8:$P$1794,ROWS($P$8:P398)),"")</f>
        <v/>
      </c>
      <c r="R398" s="31" t="str">
        <f t="shared" si="6"/>
        <v>E24034E40000</v>
      </c>
    </row>
    <row r="399" spans="1:18" s="31" customFormat="1" ht="19.7" customHeight="1" x14ac:dyDescent="0.25">
      <c r="A399" s="68" t="s">
        <v>49</v>
      </c>
      <c r="B399" s="69">
        <v>998</v>
      </c>
      <c r="C399" s="68">
        <v>36008000</v>
      </c>
      <c r="D399" s="70" t="s">
        <v>1054</v>
      </c>
      <c r="E399" s="70" t="s">
        <v>1134</v>
      </c>
      <c r="F399" s="70" t="s">
        <v>1105</v>
      </c>
      <c r="G399" s="69" t="s">
        <v>1304</v>
      </c>
      <c r="H399" s="70" t="s">
        <v>1056</v>
      </c>
      <c r="I399" s="83">
        <v>-4195847.12</v>
      </c>
      <c r="J399" s="83">
        <v>0</v>
      </c>
      <c r="K399" s="83">
        <v>1496422.6</v>
      </c>
      <c r="L399" s="83">
        <v>-945897.47</v>
      </c>
      <c r="M399" s="83">
        <v>0</v>
      </c>
      <c r="N399" s="83">
        <v>-3645321.99</v>
      </c>
      <c r="O399" s="35">
        <f>ROWS($A$8:N399)</f>
        <v>392</v>
      </c>
      <c r="P399" s="35" t="str">
        <f>IF($A399='Signature Page'!$H$8,O399,"")</f>
        <v/>
      </c>
      <c r="Q399" s="35" t="str">
        <f>IFERROR(SMALL($P$8:$P$1794,ROWS($P$8:P399)),"")</f>
        <v/>
      </c>
      <c r="R399" s="31" t="str">
        <f t="shared" si="6"/>
        <v>E24036008000</v>
      </c>
    </row>
    <row r="400" spans="1:18" s="31" customFormat="1" ht="19.7" customHeight="1" x14ac:dyDescent="0.25">
      <c r="A400" s="68" t="s">
        <v>49</v>
      </c>
      <c r="B400" s="69">
        <v>60</v>
      </c>
      <c r="C400" s="68">
        <v>36008015</v>
      </c>
      <c r="D400" s="70" t="s">
        <v>1054</v>
      </c>
      <c r="E400" s="70" t="s">
        <v>1134</v>
      </c>
      <c r="F400" s="70" t="s">
        <v>1105</v>
      </c>
      <c r="G400" s="69" t="s">
        <v>1407</v>
      </c>
      <c r="H400" s="70" t="s">
        <v>1056</v>
      </c>
      <c r="I400" s="83">
        <v>-312931.25</v>
      </c>
      <c r="J400" s="83">
        <v>0</v>
      </c>
      <c r="K400" s="83">
        <v>147299.98000000001</v>
      </c>
      <c r="L400" s="83">
        <v>-2000000</v>
      </c>
      <c r="M400" s="83">
        <v>0</v>
      </c>
      <c r="N400" s="83">
        <v>-2165631.27</v>
      </c>
      <c r="O400" s="35">
        <f>ROWS($A$8:N400)</f>
        <v>393</v>
      </c>
      <c r="P400" s="35" t="str">
        <f>IF($A400='Signature Page'!$H$8,O400,"")</f>
        <v/>
      </c>
      <c r="Q400" s="35" t="str">
        <f>IFERROR(SMALL($P$8:$P$1794,ROWS($P$8:P400)),"")</f>
        <v/>
      </c>
      <c r="R400" s="31" t="str">
        <f t="shared" si="6"/>
        <v>E24036008015</v>
      </c>
    </row>
    <row r="401" spans="1:18" s="31" customFormat="1" ht="19.7" customHeight="1" x14ac:dyDescent="0.25">
      <c r="A401" s="68" t="s">
        <v>49</v>
      </c>
      <c r="B401" s="69">
        <v>998</v>
      </c>
      <c r="C401" s="68">
        <v>36038000</v>
      </c>
      <c r="D401" s="70" t="s">
        <v>1054</v>
      </c>
      <c r="E401" s="70" t="s">
        <v>1134</v>
      </c>
      <c r="F401" s="70" t="s">
        <v>1105</v>
      </c>
      <c r="G401" s="69" t="s">
        <v>1306</v>
      </c>
      <c r="H401" s="70" t="s">
        <v>1056</v>
      </c>
      <c r="I401" s="83">
        <v>-7968777.7300000004</v>
      </c>
      <c r="J401" s="83">
        <v>0</v>
      </c>
      <c r="K401" s="83">
        <v>0</v>
      </c>
      <c r="L401" s="83">
        <v>0</v>
      </c>
      <c r="M401" s="83">
        <v>0</v>
      </c>
      <c r="N401" s="83">
        <v>-7968777.7300000004</v>
      </c>
      <c r="O401" s="35">
        <f>ROWS($A$8:N401)</f>
        <v>394</v>
      </c>
      <c r="P401" s="35" t="str">
        <f>IF($A401='Signature Page'!$H$8,O401,"")</f>
        <v/>
      </c>
      <c r="Q401" s="35" t="str">
        <f>IFERROR(SMALL($P$8:$P$1794,ROWS($P$8:P401)),"")</f>
        <v/>
      </c>
      <c r="R401" s="31" t="str">
        <f t="shared" si="6"/>
        <v>E24036038000</v>
      </c>
    </row>
    <row r="402" spans="1:18" s="31" customFormat="1" ht="19.7" customHeight="1" x14ac:dyDescent="0.25">
      <c r="A402" s="68" t="s">
        <v>49</v>
      </c>
      <c r="B402" s="69">
        <v>1</v>
      </c>
      <c r="C402" s="68">
        <v>36340000</v>
      </c>
      <c r="D402" s="70" t="s">
        <v>1054</v>
      </c>
      <c r="E402" s="70" t="s">
        <v>1134</v>
      </c>
      <c r="F402" s="70" t="s">
        <v>128</v>
      </c>
      <c r="G402" s="69" t="s">
        <v>437</v>
      </c>
      <c r="H402" s="70" t="s">
        <v>1056</v>
      </c>
      <c r="I402" s="83">
        <v>-14053125.279999999</v>
      </c>
      <c r="J402" s="83">
        <v>0</v>
      </c>
      <c r="K402" s="83">
        <v>458618.12</v>
      </c>
      <c r="L402" s="83">
        <v>0</v>
      </c>
      <c r="M402" s="83">
        <v>0</v>
      </c>
      <c r="N402" s="83">
        <v>-13594507.16</v>
      </c>
      <c r="O402" s="35">
        <f>ROWS($A$8:N402)</f>
        <v>395</v>
      </c>
      <c r="P402" s="35" t="str">
        <f>IF($A402='Signature Page'!$H$8,O402,"")</f>
        <v/>
      </c>
      <c r="Q402" s="35" t="str">
        <f>IFERROR(SMALL($P$8:$P$1794,ROWS($P$8:P402)),"")</f>
        <v/>
      </c>
      <c r="R402" s="31" t="str">
        <f t="shared" si="6"/>
        <v>E24036340000</v>
      </c>
    </row>
    <row r="403" spans="1:18" s="31" customFormat="1" ht="19.7" customHeight="1" x14ac:dyDescent="0.25">
      <c r="A403" s="68" t="s">
        <v>49</v>
      </c>
      <c r="B403" s="69">
        <v>1</v>
      </c>
      <c r="C403" s="68">
        <v>37540000</v>
      </c>
      <c r="D403" s="70" t="s">
        <v>1053</v>
      </c>
      <c r="E403" s="70" t="s">
        <v>1134</v>
      </c>
      <c r="F403" s="70" t="s">
        <v>128</v>
      </c>
      <c r="G403" s="69" t="s">
        <v>484</v>
      </c>
      <c r="H403" s="70" t="s">
        <v>1056</v>
      </c>
      <c r="I403" s="83">
        <v>-330896.8</v>
      </c>
      <c r="J403" s="83">
        <v>0</v>
      </c>
      <c r="K403" s="83">
        <v>0</v>
      </c>
      <c r="L403" s="83">
        <v>0</v>
      </c>
      <c r="M403" s="83">
        <v>0</v>
      </c>
      <c r="N403" s="83">
        <v>-330896.8</v>
      </c>
      <c r="O403" s="35">
        <f>ROWS($A$8:N403)</f>
        <v>396</v>
      </c>
      <c r="P403" s="35" t="str">
        <f>IF($A403='Signature Page'!$H$8,O403,"")</f>
        <v/>
      </c>
      <c r="Q403" s="35" t="str">
        <f>IFERROR(SMALL($P$8:$P$1794,ROWS($P$8:P403)),"")</f>
        <v/>
      </c>
      <c r="R403" s="31" t="str">
        <f t="shared" si="6"/>
        <v>E24037540000</v>
      </c>
    </row>
    <row r="404" spans="1:18" s="31" customFormat="1" ht="19.7" customHeight="1" x14ac:dyDescent="0.25">
      <c r="A404" s="68" t="s">
        <v>49</v>
      </c>
      <c r="B404" s="69">
        <v>998</v>
      </c>
      <c r="C404" s="68">
        <v>39078000</v>
      </c>
      <c r="D404" s="70" t="s">
        <v>1054</v>
      </c>
      <c r="E404" s="70" t="s">
        <v>1134</v>
      </c>
      <c r="F404" s="70" t="s">
        <v>1105</v>
      </c>
      <c r="G404" s="69" t="s">
        <v>1299</v>
      </c>
      <c r="H404" s="70" t="s">
        <v>1056</v>
      </c>
      <c r="I404" s="83">
        <v>-43582.29</v>
      </c>
      <c r="J404" s="83">
        <v>0</v>
      </c>
      <c r="K404" s="83">
        <v>-9869107.3399999999</v>
      </c>
      <c r="L404" s="83">
        <v>0</v>
      </c>
      <c r="M404" s="83">
        <v>0</v>
      </c>
      <c r="N404" s="83">
        <v>-9912689.6300000008</v>
      </c>
      <c r="O404" s="35">
        <f>ROWS($A$8:N404)</f>
        <v>397</v>
      </c>
      <c r="P404" s="35" t="str">
        <f>IF($A404='Signature Page'!$H$8,O404,"")</f>
        <v/>
      </c>
      <c r="Q404" s="35" t="str">
        <f>IFERROR(SMALL($P$8:$P$1794,ROWS($P$8:P404)),"")</f>
        <v/>
      </c>
      <c r="R404" s="31" t="str">
        <f t="shared" si="6"/>
        <v>E24039078000</v>
      </c>
    </row>
    <row r="405" spans="1:18" s="31" customFormat="1" ht="19.7" customHeight="1" x14ac:dyDescent="0.25">
      <c r="A405" s="68" t="s">
        <v>49</v>
      </c>
      <c r="B405" s="69">
        <v>1</v>
      </c>
      <c r="C405" s="68">
        <v>39580000</v>
      </c>
      <c r="D405" s="70" t="s">
        <v>1057</v>
      </c>
      <c r="E405" s="70" t="s">
        <v>1134</v>
      </c>
      <c r="F405" s="70" t="s">
        <v>128</v>
      </c>
      <c r="G405" s="69" t="s">
        <v>579</v>
      </c>
      <c r="H405" s="70" t="s">
        <v>1056</v>
      </c>
      <c r="I405" s="83">
        <v>-11581</v>
      </c>
      <c r="J405" s="83">
        <v>0</v>
      </c>
      <c r="K405" s="83">
        <v>0</v>
      </c>
      <c r="L405" s="83">
        <v>0</v>
      </c>
      <c r="M405" s="83">
        <v>0</v>
      </c>
      <c r="N405" s="83">
        <v>-11581</v>
      </c>
      <c r="O405" s="35">
        <f>ROWS($A$8:N405)</f>
        <v>398</v>
      </c>
      <c r="P405" s="35" t="str">
        <f>IF($A405='Signature Page'!$H$8,O405,"")</f>
        <v/>
      </c>
      <c r="Q405" s="35" t="str">
        <f>IFERROR(SMALL($P$8:$P$1794,ROWS($P$8:P405)),"")</f>
        <v/>
      </c>
      <c r="R405" s="31" t="str">
        <f t="shared" si="6"/>
        <v>E24039580000</v>
      </c>
    </row>
    <row r="406" spans="1:18" s="31" customFormat="1" ht="19.7" customHeight="1" x14ac:dyDescent="0.25">
      <c r="A406" s="68" t="s">
        <v>49</v>
      </c>
      <c r="B406" s="69">
        <v>1</v>
      </c>
      <c r="C406" s="68">
        <v>49730000</v>
      </c>
      <c r="D406" s="70" t="s">
        <v>1055</v>
      </c>
      <c r="E406" s="70" t="s">
        <v>1134</v>
      </c>
      <c r="F406" s="70" t="s">
        <v>128</v>
      </c>
      <c r="G406" s="69" t="s">
        <v>931</v>
      </c>
      <c r="H406" s="70" t="s">
        <v>1056</v>
      </c>
      <c r="I406" s="83">
        <v>-216486.53</v>
      </c>
      <c r="J406" s="83">
        <v>-3227.38</v>
      </c>
      <c r="K406" s="83">
        <v>-11901.130000000099</v>
      </c>
      <c r="L406" s="83">
        <v>0</v>
      </c>
      <c r="M406" s="83">
        <v>0</v>
      </c>
      <c r="N406" s="83">
        <v>-231615.04</v>
      </c>
      <c r="O406" s="35">
        <f>ROWS($A$8:N406)</f>
        <v>399</v>
      </c>
      <c r="P406" s="35" t="str">
        <f>IF($A406='Signature Page'!$H$8,O406,"")</f>
        <v/>
      </c>
      <c r="Q406" s="35" t="str">
        <f>IFERROR(SMALL($P$8:$P$1794,ROWS($P$8:P406)),"")</f>
        <v/>
      </c>
      <c r="R406" s="31" t="str">
        <f t="shared" si="6"/>
        <v>E24049730000</v>
      </c>
    </row>
    <row r="407" spans="1:18" s="31" customFormat="1" ht="19.7" customHeight="1" x14ac:dyDescent="0.25">
      <c r="A407" s="68" t="s">
        <v>49</v>
      </c>
      <c r="B407" s="69">
        <v>5</v>
      </c>
      <c r="C407" s="68">
        <v>50550000</v>
      </c>
      <c r="D407" s="70" t="s">
        <v>1055</v>
      </c>
      <c r="E407" s="70" t="s">
        <v>1134</v>
      </c>
      <c r="F407" s="70" t="s">
        <v>1101</v>
      </c>
      <c r="G407" s="69" t="s">
        <v>982</v>
      </c>
      <c r="H407" s="70" t="s">
        <v>1056</v>
      </c>
      <c r="I407" s="83">
        <v>-4435.1000000000004</v>
      </c>
      <c r="J407" s="83">
        <v>-182613.67</v>
      </c>
      <c r="K407" s="83">
        <v>-7067.42</v>
      </c>
      <c r="L407" s="83">
        <v>0</v>
      </c>
      <c r="M407" s="83">
        <v>0</v>
      </c>
      <c r="N407" s="83">
        <v>-194116.19</v>
      </c>
      <c r="O407" s="35">
        <f>ROWS($A$8:N407)</f>
        <v>400</v>
      </c>
      <c r="P407" s="35" t="str">
        <f>IF($A407='Signature Page'!$H$8,O407,"")</f>
        <v/>
      </c>
      <c r="Q407" s="35" t="str">
        <f>IFERROR(SMALL($P$8:$P$1794,ROWS($P$8:P407)),"")</f>
        <v/>
      </c>
      <c r="R407" s="31" t="str">
        <f t="shared" si="6"/>
        <v>E24050550000</v>
      </c>
    </row>
    <row r="408" spans="1:18" s="31" customFormat="1" ht="19.7" customHeight="1" x14ac:dyDescent="0.25">
      <c r="A408" s="68" t="s">
        <v>49</v>
      </c>
      <c r="B408" s="69">
        <v>5</v>
      </c>
      <c r="C408" s="68">
        <v>51780000</v>
      </c>
      <c r="D408" s="70" t="s">
        <v>1055</v>
      </c>
      <c r="E408" s="70" t="s">
        <v>1134</v>
      </c>
      <c r="F408" s="70" t="s">
        <v>1101</v>
      </c>
      <c r="G408" s="69" t="s">
        <v>993</v>
      </c>
      <c r="H408" s="70" t="s">
        <v>1056</v>
      </c>
      <c r="I408" s="83">
        <v>-183430.26</v>
      </c>
      <c r="J408" s="83">
        <v>2899499.96</v>
      </c>
      <c r="K408" s="83">
        <v>27774595.420000002</v>
      </c>
      <c r="L408" s="83">
        <v>0</v>
      </c>
      <c r="M408" s="83">
        <v>0</v>
      </c>
      <c r="N408" s="83">
        <v>30490665.120000001</v>
      </c>
      <c r="O408" s="35">
        <f>ROWS($A$8:N408)</f>
        <v>401</v>
      </c>
      <c r="P408" s="35" t="str">
        <f>IF($A408='Signature Page'!$H$8,O408,"")</f>
        <v/>
      </c>
      <c r="Q408" s="35" t="str">
        <f>IFERROR(SMALL($P$8:$P$1794,ROWS($P$8:P408)),"")</f>
        <v/>
      </c>
      <c r="R408" s="31" t="str">
        <f t="shared" si="6"/>
        <v>E24051780000</v>
      </c>
    </row>
    <row r="409" spans="1:18" s="31" customFormat="1" ht="19.7" customHeight="1" x14ac:dyDescent="0.25">
      <c r="A409" s="68" t="s">
        <v>49</v>
      </c>
      <c r="B409" s="69">
        <v>5</v>
      </c>
      <c r="C409" s="68">
        <v>51790000</v>
      </c>
      <c r="D409" s="70" t="s">
        <v>1055</v>
      </c>
      <c r="E409" s="70" t="s">
        <v>1134</v>
      </c>
      <c r="F409" s="70" t="s">
        <v>1101</v>
      </c>
      <c r="G409" s="69" t="s">
        <v>994</v>
      </c>
      <c r="H409" s="70" t="s">
        <v>1056</v>
      </c>
      <c r="I409" s="83">
        <v>2177471.3199999998</v>
      </c>
      <c r="J409" s="83">
        <v>-4876060.3099999996</v>
      </c>
      <c r="K409" s="83">
        <v>5472003.6399999997</v>
      </c>
      <c r="L409" s="83">
        <v>0</v>
      </c>
      <c r="M409" s="83">
        <v>0</v>
      </c>
      <c r="N409" s="83">
        <v>2773414.65</v>
      </c>
      <c r="O409" s="35">
        <f>ROWS($A$8:N409)</f>
        <v>402</v>
      </c>
      <c r="P409" s="35" t="str">
        <f>IF($A409='Signature Page'!$H$8,O409,"")</f>
        <v/>
      </c>
      <c r="Q409" s="35" t="str">
        <f>IFERROR(SMALL($P$8:$P$1794,ROWS($P$8:P409)),"")</f>
        <v/>
      </c>
      <c r="R409" s="31" t="str">
        <f t="shared" si="6"/>
        <v>E24051790000</v>
      </c>
    </row>
    <row r="410" spans="1:18" s="31" customFormat="1" ht="19.7" customHeight="1" x14ac:dyDescent="0.25">
      <c r="A410" s="68" t="s">
        <v>49</v>
      </c>
      <c r="B410" s="69">
        <v>5</v>
      </c>
      <c r="C410" s="68">
        <v>51800000</v>
      </c>
      <c r="D410" s="70" t="s">
        <v>1055</v>
      </c>
      <c r="E410" s="70" t="s">
        <v>1134</v>
      </c>
      <c r="F410" s="70" t="s">
        <v>1101</v>
      </c>
      <c r="G410" s="69" t="s">
        <v>995</v>
      </c>
      <c r="H410" s="70" t="s">
        <v>1056</v>
      </c>
      <c r="I410" s="83">
        <v>917404.19</v>
      </c>
      <c r="J410" s="83">
        <v>-716227.52</v>
      </c>
      <c r="K410" s="83">
        <v>1160689.2</v>
      </c>
      <c r="L410" s="83">
        <v>0</v>
      </c>
      <c r="M410" s="83">
        <v>0</v>
      </c>
      <c r="N410" s="83">
        <v>1361865.87</v>
      </c>
      <c r="O410" s="35">
        <f>ROWS($A$8:N410)</f>
        <v>403</v>
      </c>
      <c r="P410" s="35" t="str">
        <f>IF($A410='Signature Page'!$H$8,O410,"")</f>
        <v/>
      </c>
      <c r="Q410" s="35" t="str">
        <f>IFERROR(SMALL($P$8:$P$1794,ROWS($P$8:P410)),"")</f>
        <v/>
      </c>
      <c r="R410" s="31" t="str">
        <f t="shared" si="6"/>
        <v>E24051800000</v>
      </c>
    </row>
    <row r="411" spans="1:18" s="31" customFormat="1" ht="19.7" customHeight="1" x14ac:dyDescent="0.25">
      <c r="A411" s="68" t="s">
        <v>49</v>
      </c>
      <c r="B411" s="69">
        <v>5</v>
      </c>
      <c r="C411" s="68" t="s">
        <v>1278</v>
      </c>
      <c r="D411" s="70" t="s">
        <v>1055</v>
      </c>
      <c r="E411" s="70" t="s">
        <v>1134</v>
      </c>
      <c r="F411" s="70" t="s">
        <v>1101</v>
      </c>
      <c r="G411" s="69" t="s">
        <v>1337</v>
      </c>
      <c r="H411" s="70" t="s">
        <v>1056</v>
      </c>
      <c r="I411" s="83">
        <v>104048.05</v>
      </c>
      <c r="J411" s="83">
        <v>0</v>
      </c>
      <c r="K411" s="83">
        <v>-104466.8</v>
      </c>
      <c r="L411" s="83">
        <v>0</v>
      </c>
      <c r="M411" s="83">
        <v>0</v>
      </c>
      <c r="N411" s="83">
        <v>-418.75</v>
      </c>
      <c r="O411" s="35">
        <f>ROWS($A$8:N411)</f>
        <v>404</v>
      </c>
      <c r="P411" s="35" t="str">
        <f>IF($A411='Signature Page'!$H$8,O411,"")</f>
        <v/>
      </c>
      <c r="Q411" s="35" t="str">
        <f>IFERROR(SMALL($P$8:$P$1794,ROWS($P$8:P411)),"")</f>
        <v/>
      </c>
      <c r="R411" s="31" t="str">
        <f t="shared" si="6"/>
        <v>E24051C10015</v>
      </c>
    </row>
    <row r="412" spans="1:18" s="31" customFormat="1" ht="19.7" customHeight="1" x14ac:dyDescent="0.25">
      <c r="A412" s="68" t="s">
        <v>49</v>
      </c>
      <c r="B412" s="69">
        <v>5</v>
      </c>
      <c r="C412" s="68" t="s">
        <v>1408</v>
      </c>
      <c r="D412" s="70" t="s">
        <v>1055</v>
      </c>
      <c r="E412" s="70" t="s">
        <v>1134</v>
      </c>
      <c r="F412" s="70" t="s">
        <v>1101</v>
      </c>
      <c r="G412" s="69" t="s">
        <v>1409</v>
      </c>
      <c r="H412" s="70" t="s">
        <v>1056</v>
      </c>
      <c r="I412" s="83">
        <v>207255.18</v>
      </c>
      <c r="J412" s="83">
        <v>0</v>
      </c>
      <c r="K412" s="83">
        <v>-200420.65</v>
      </c>
      <c r="L412" s="83">
        <v>0</v>
      </c>
      <c r="M412" s="83">
        <v>0</v>
      </c>
      <c r="N412" s="83">
        <v>6834.5300000001398</v>
      </c>
      <c r="O412" s="35">
        <f>ROWS($A$8:N412)</f>
        <v>405</v>
      </c>
      <c r="P412" s="35" t="str">
        <f>IF($A412='Signature Page'!$H$8,O412,"")</f>
        <v/>
      </c>
      <c r="Q412" s="35" t="str">
        <f>IFERROR(SMALL($P$8:$P$1794,ROWS($P$8:P412)),"")</f>
        <v/>
      </c>
      <c r="R412" s="31" t="str">
        <f t="shared" si="6"/>
        <v>E24051C70021</v>
      </c>
    </row>
    <row r="413" spans="1:18" s="31" customFormat="1" ht="19.7" customHeight="1" x14ac:dyDescent="0.25">
      <c r="A413" s="68" t="s">
        <v>49</v>
      </c>
      <c r="B413" s="69">
        <v>5</v>
      </c>
      <c r="C413" s="68">
        <v>52360000</v>
      </c>
      <c r="D413" s="70" t="s">
        <v>1055</v>
      </c>
      <c r="E413" s="70" t="s">
        <v>1134</v>
      </c>
      <c r="F413" s="70" t="s">
        <v>1101</v>
      </c>
      <c r="G413" s="69" t="s">
        <v>1000</v>
      </c>
      <c r="H413" s="70" t="s">
        <v>1056</v>
      </c>
      <c r="I413" s="83">
        <v>0</v>
      </c>
      <c r="J413" s="83">
        <v>-444601.51</v>
      </c>
      <c r="K413" s="83">
        <v>446337.9</v>
      </c>
      <c r="L413" s="83">
        <v>0</v>
      </c>
      <c r="M413" s="83">
        <v>0</v>
      </c>
      <c r="N413" s="83">
        <v>1736.3899999999601</v>
      </c>
      <c r="O413" s="35">
        <f>ROWS($A$8:N413)</f>
        <v>406</v>
      </c>
      <c r="P413" s="35" t="str">
        <f>IF($A413='Signature Page'!$H$8,O413,"")</f>
        <v/>
      </c>
      <c r="Q413" s="35" t="str">
        <f>IFERROR(SMALL($P$8:$P$1794,ROWS($P$8:P413)),"")</f>
        <v/>
      </c>
      <c r="R413" s="31" t="str">
        <f t="shared" si="6"/>
        <v>E24052360000</v>
      </c>
    </row>
    <row r="414" spans="1:18" s="31" customFormat="1" ht="19.7" customHeight="1" x14ac:dyDescent="0.25">
      <c r="A414" s="68" t="s">
        <v>49</v>
      </c>
      <c r="B414" s="69">
        <v>5</v>
      </c>
      <c r="C414" s="68" t="s">
        <v>1005</v>
      </c>
      <c r="D414" s="70" t="s">
        <v>1055</v>
      </c>
      <c r="E414" s="70" t="s">
        <v>1134</v>
      </c>
      <c r="F414" s="70" t="s">
        <v>1101</v>
      </c>
      <c r="G414" s="69" t="s">
        <v>1006</v>
      </c>
      <c r="H414" s="70" t="s">
        <v>1056</v>
      </c>
      <c r="I414" s="83">
        <v>-45165.89</v>
      </c>
      <c r="J414" s="83">
        <v>0</v>
      </c>
      <c r="K414" s="83">
        <v>0</v>
      </c>
      <c r="L414" s="83">
        <v>0</v>
      </c>
      <c r="M414" s="83">
        <v>0</v>
      </c>
      <c r="N414" s="83">
        <v>-45165.89</v>
      </c>
      <c r="O414" s="35">
        <f>ROWS($A$8:N414)</f>
        <v>407</v>
      </c>
      <c r="P414" s="35" t="str">
        <f>IF($A414='Signature Page'!$H$8,O414,"")</f>
        <v/>
      </c>
      <c r="Q414" s="35" t="str">
        <f>IFERROR(SMALL($P$8:$P$1794,ROWS($P$8:P414)),"")</f>
        <v/>
      </c>
      <c r="R414" s="31" t="str">
        <f t="shared" si="6"/>
        <v>E24052S60000</v>
      </c>
    </row>
    <row r="415" spans="1:18" s="31" customFormat="1" ht="19.7" customHeight="1" x14ac:dyDescent="0.25">
      <c r="A415" s="68" t="s">
        <v>49</v>
      </c>
      <c r="B415" s="69">
        <v>5</v>
      </c>
      <c r="C415" s="68">
        <v>53990000</v>
      </c>
      <c r="D415" s="70" t="s">
        <v>1055</v>
      </c>
      <c r="E415" s="70" t="s">
        <v>1134</v>
      </c>
      <c r="F415" s="70" t="s">
        <v>1101</v>
      </c>
      <c r="G415" s="69" t="s">
        <v>1007</v>
      </c>
      <c r="H415" s="70" t="s">
        <v>1056</v>
      </c>
      <c r="I415" s="83">
        <v>12167.98</v>
      </c>
      <c r="J415" s="83">
        <v>-378322.51</v>
      </c>
      <c r="K415" s="83">
        <v>366160.5</v>
      </c>
      <c r="L415" s="83">
        <v>0</v>
      </c>
      <c r="M415" s="83">
        <v>0</v>
      </c>
      <c r="N415" s="83">
        <v>5.9699999999720603</v>
      </c>
      <c r="O415" s="35">
        <f>ROWS($A$8:N415)</f>
        <v>408</v>
      </c>
      <c r="P415" s="35" t="str">
        <f>IF($A415='Signature Page'!$H$8,O415,"")</f>
        <v/>
      </c>
      <c r="Q415" s="35" t="str">
        <f>IFERROR(SMALL($P$8:$P$1794,ROWS($P$8:P415)),"")</f>
        <v/>
      </c>
      <c r="R415" s="31" t="str">
        <f t="shared" si="6"/>
        <v>E24053990000</v>
      </c>
    </row>
    <row r="416" spans="1:18" s="31" customFormat="1" ht="19.7" customHeight="1" x14ac:dyDescent="0.25">
      <c r="A416" s="68" t="s">
        <v>49</v>
      </c>
      <c r="B416" s="69">
        <v>5</v>
      </c>
      <c r="C416" s="68">
        <v>55110000</v>
      </c>
      <c r="D416" s="70" t="s">
        <v>1055</v>
      </c>
      <c r="E416" s="70" t="s">
        <v>1134</v>
      </c>
      <c r="F416" s="70" t="s">
        <v>1101</v>
      </c>
      <c r="G416" s="69" t="s">
        <v>1017</v>
      </c>
      <c r="H416" s="70" t="s">
        <v>1056</v>
      </c>
      <c r="I416" s="83">
        <v>31257247.27</v>
      </c>
      <c r="J416" s="83">
        <v>-170617118.15000001</v>
      </c>
      <c r="K416" s="83">
        <v>159904829.61000001</v>
      </c>
      <c r="L416" s="83">
        <v>0</v>
      </c>
      <c r="M416" s="83">
        <v>0</v>
      </c>
      <c r="N416" s="83">
        <v>20544958.730000101</v>
      </c>
      <c r="O416" s="35">
        <f>ROWS($A$8:N416)</f>
        <v>409</v>
      </c>
      <c r="P416" s="35" t="str">
        <f>IF($A416='Signature Page'!$H$8,O416,"")</f>
        <v/>
      </c>
      <c r="Q416" s="35" t="str">
        <f>IFERROR(SMALL($P$8:$P$1794,ROWS($P$8:P416)),"")</f>
        <v/>
      </c>
      <c r="R416" s="31" t="str">
        <f t="shared" si="6"/>
        <v>E24055110000</v>
      </c>
    </row>
    <row r="417" spans="1:18" s="31" customFormat="1" ht="19.7" customHeight="1" x14ac:dyDescent="0.25">
      <c r="A417" s="68" t="s">
        <v>49</v>
      </c>
      <c r="B417" s="69">
        <v>5</v>
      </c>
      <c r="C417" s="68">
        <v>55110001</v>
      </c>
      <c r="D417" s="70" t="s">
        <v>1055</v>
      </c>
      <c r="E417" s="70" t="s">
        <v>1134</v>
      </c>
      <c r="F417" s="70" t="s">
        <v>1101</v>
      </c>
      <c r="G417" s="69" t="s">
        <v>1018</v>
      </c>
      <c r="H417" s="70" t="s">
        <v>1056</v>
      </c>
      <c r="I417" s="83">
        <v>5487.37</v>
      </c>
      <c r="J417" s="83">
        <v>0</v>
      </c>
      <c r="K417" s="83">
        <v>0</v>
      </c>
      <c r="L417" s="83">
        <v>0</v>
      </c>
      <c r="M417" s="83">
        <v>0</v>
      </c>
      <c r="N417" s="83">
        <v>5487.37</v>
      </c>
      <c r="O417" s="35">
        <f>ROWS($A$8:N417)</f>
        <v>410</v>
      </c>
      <c r="P417" s="35" t="str">
        <f>IF($A417='Signature Page'!$H$8,O417,"")</f>
        <v/>
      </c>
      <c r="Q417" s="35" t="str">
        <f>IFERROR(SMALL($P$8:$P$1794,ROWS($P$8:P417)),"")</f>
        <v/>
      </c>
      <c r="R417" s="31" t="str">
        <f t="shared" si="6"/>
        <v>E24055110001</v>
      </c>
    </row>
    <row r="418" spans="1:18" s="31" customFormat="1" ht="19.7" customHeight="1" x14ac:dyDescent="0.25">
      <c r="A418" s="68" t="s">
        <v>49</v>
      </c>
      <c r="B418" s="69">
        <v>5</v>
      </c>
      <c r="C418" s="68">
        <v>55110005</v>
      </c>
      <c r="D418" s="70" t="s">
        <v>1055</v>
      </c>
      <c r="E418" s="70" t="s">
        <v>1134</v>
      </c>
      <c r="F418" s="70" t="s">
        <v>1101</v>
      </c>
      <c r="G418" s="69" t="s">
        <v>1112</v>
      </c>
      <c r="H418" s="70" t="s">
        <v>1056</v>
      </c>
      <c r="I418" s="83">
        <v>7562250.6500000004</v>
      </c>
      <c r="J418" s="83">
        <v>0</v>
      </c>
      <c r="K418" s="83">
        <v>0</v>
      </c>
      <c r="L418" s="83">
        <v>0</v>
      </c>
      <c r="M418" s="83">
        <v>0</v>
      </c>
      <c r="N418" s="83">
        <v>7562250.6500000004</v>
      </c>
      <c r="O418" s="35">
        <f>ROWS($A$8:N418)</f>
        <v>411</v>
      </c>
      <c r="P418" s="35" t="str">
        <f>IF($A418='Signature Page'!$H$8,O418,"")</f>
        <v/>
      </c>
      <c r="Q418" s="35" t="str">
        <f>IFERROR(SMALL($P$8:$P$1794,ROWS($P$8:P418)),"")</f>
        <v/>
      </c>
      <c r="R418" s="31" t="str">
        <f t="shared" si="6"/>
        <v>E24055110005</v>
      </c>
    </row>
    <row r="419" spans="1:18" s="31" customFormat="1" ht="19.7" customHeight="1" x14ac:dyDescent="0.25">
      <c r="A419" s="68" t="s">
        <v>49</v>
      </c>
      <c r="B419" s="69">
        <v>5</v>
      </c>
      <c r="C419" s="68">
        <v>55110006</v>
      </c>
      <c r="D419" s="70" t="s">
        <v>1055</v>
      </c>
      <c r="E419" s="70" t="s">
        <v>1134</v>
      </c>
      <c r="F419" s="70" t="s">
        <v>1101</v>
      </c>
      <c r="G419" s="69" t="s">
        <v>1183</v>
      </c>
      <c r="H419" s="70" t="s">
        <v>1056</v>
      </c>
      <c r="I419" s="83">
        <v>1421315.39</v>
      </c>
      <c r="J419" s="83">
        <v>0</v>
      </c>
      <c r="K419" s="83">
        <v>0</v>
      </c>
      <c r="L419" s="83">
        <v>0</v>
      </c>
      <c r="M419" s="83">
        <v>0</v>
      </c>
      <c r="N419" s="83">
        <v>1421315.39</v>
      </c>
      <c r="O419" s="35">
        <f>ROWS($A$8:N419)</f>
        <v>412</v>
      </c>
      <c r="P419" s="35" t="str">
        <f>IF($A419='Signature Page'!$H$8,O419,"")</f>
        <v/>
      </c>
      <c r="Q419" s="35" t="str">
        <f>IFERROR(SMALL($P$8:$P$1794,ROWS($P$8:P419)),"")</f>
        <v/>
      </c>
      <c r="R419" s="31" t="str">
        <f t="shared" si="6"/>
        <v>E24055110006</v>
      </c>
    </row>
    <row r="420" spans="1:18" s="31" customFormat="1" ht="19.7" customHeight="1" x14ac:dyDescent="0.25">
      <c r="A420" s="68" t="s">
        <v>49</v>
      </c>
      <c r="B420" s="69">
        <v>5</v>
      </c>
      <c r="C420" s="68">
        <v>55110007</v>
      </c>
      <c r="D420" s="70" t="s">
        <v>1055</v>
      </c>
      <c r="E420" s="70" t="s">
        <v>1134</v>
      </c>
      <c r="F420" s="70" t="s">
        <v>1101</v>
      </c>
      <c r="G420" s="69" t="s">
        <v>1260</v>
      </c>
      <c r="H420" s="70" t="s">
        <v>1056</v>
      </c>
      <c r="I420" s="83">
        <v>452472.68</v>
      </c>
      <c r="J420" s="83">
        <v>-202168.69</v>
      </c>
      <c r="K420" s="83">
        <v>1657.7</v>
      </c>
      <c r="L420" s="83">
        <v>0</v>
      </c>
      <c r="M420" s="83">
        <v>0</v>
      </c>
      <c r="N420" s="83">
        <v>251961.69</v>
      </c>
      <c r="O420" s="35">
        <f>ROWS($A$8:N420)</f>
        <v>413</v>
      </c>
      <c r="P420" s="35" t="str">
        <f>IF($A420='Signature Page'!$H$8,O420,"")</f>
        <v/>
      </c>
      <c r="Q420" s="35" t="str">
        <f>IFERROR(SMALL($P$8:$P$1794,ROWS($P$8:P420)),"")</f>
        <v/>
      </c>
      <c r="R420" s="31" t="str">
        <f t="shared" si="6"/>
        <v>E24055110007</v>
      </c>
    </row>
    <row r="421" spans="1:18" s="31" customFormat="1" ht="19.7" customHeight="1" x14ac:dyDescent="0.25">
      <c r="A421" s="68" t="s">
        <v>49</v>
      </c>
      <c r="B421" s="69">
        <v>5</v>
      </c>
      <c r="C421" s="68">
        <v>55110008</v>
      </c>
      <c r="D421" s="70" t="s">
        <v>1055</v>
      </c>
      <c r="E421" s="70" t="s">
        <v>1134</v>
      </c>
      <c r="F421" s="70" t="s">
        <v>1101</v>
      </c>
      <c r="G421" s="69" t="s">
        <v>1338</v>
      </c>
      <c r="H421" s="70" t="s">
        <v>1056</v>
      </c>
      <c r="I421" s="83">
        <v>39245.379999999997</v>
      </c>
      <c r="J421" s="83">
        <v>-18619.57</v>
      </c>
      <c r="K421" s="83">
        <v>0</v>
      </c>
      <c r="L421" s="83">
        <v>0</v>
      </c>
      <c r="M421" s="83">
        <v>0</v>
      </c>
      <c r="N421" s="83">
        <v>20625.810000000001</v>
      </c>
      <c r="O421" s="35">
        <f>ROWS($A$8:N421)</f>
        <v>414</v>
      </c>
      <c r="P421" s="35" t="str">
        <f>IF($A421='Signature Page'!$H$8,O421,"")</f>
        <v/>
      </c>
      <c r="Q421" s="35" t="str">
        <f>IFERROR(SMALL($P$8:$P$1794,ROWS($P$8:P421)),"")</f>
        <v/>
      </c>
      <c r="R421" s="31" t="str">
        <f t="shared" si="6"/>
        <v>E24055110008</v>
      </c>
    </row>
    <row r="422" spans="1:18" s="31" customFormat="1" ht="19.7" customHeight="1" x14ac:dyDescent="0.25">
      <c r="A422" s="68" t="s">
        <v>49</v>
      </c>
      <c r="B422" s="69">
        <v>5</v>
      </c>
      <c r="C422" s="68">
        <v>57878000</v>
      </c>
      <c r="D422" s="70" t="s">
        <v>1055</v>
      </c>
      <c r="E422" s="70" t="s">
        <v>1134</v>
      </c>
      <c r="F422" s="70" t="s">
        <v>1101</v>
      </c>
      <c r="G422" s="69" t="s">
        <v>1339</v>
      </c>
      <c r="H422" s="70" t="s">
        <v>1056</v>
      </c>
      <c r="I422" s="83">
        <v>-90666.7</v>
      </c>
      <c r="J422" s="83">
        <v>-14432.17</v>
      </c>
      <c r="K422" s="83">
        <v>0</v>
      </c>
      <c r="L422" s="83">
        <v>0</v>
      </c>
      <c r="M422" s="83">
        <v>0</v>
      </c>
      <c r="N422" s="83">
        <v>-105098.87</v>
      </c>
      <c r="O422" s="35">
        <f>ROWS($A$8:N422)</f>
        <v>415</v>
      </c>
      <c r="P422" s="35" t="str">
        <f>IF($A422='Signature Page'!$H$8,O422,"")</f>
        <v/>
      </c>
      <c r="Q422" s="35" t="str">
        <f>IFERROR(SMALL($P$8:$P$1794,ROWS($P$8:P422)),"")</f>
        <v/>
      </c>
      <c r="R422" s="31" t="str">
        <f t="shared" si="6"/>
        <v>E24057878000</v>
      </c>
    </row>
    <row r="423" spans="1:18" s="31" customFormat="1" ht="19.7" customHeight="1" x14ac:dyDescent="0.25">
      <c r="A423" s="68" t="s">
        <v>49</v>
      </c>
      <c r="B423" s="69">
        <v>5</v>
      </c>
      <c r="C423" s="68">
        <v>57878001</v>
      </c>
      <c r="D423" s="70" t="s">
        <v>1055</v>
      </c>
      <c r="E423" s="70" t="s">
        <v>1134</v>
      </c>
      <c r="F423" s="70" t="s">
        <v>1101</v>
      </c>
      <c r="G423" s="69" t="s">
        <v>1340</v>
      </c>
      <c r="H423" s="70" t="s">
        <v>1056</v>
      </c>
      <c r="I423" s="83">
        <v>5475673.54</v>
      </c>
      <c r="J423" s="83">
        <v>-20004712.260000002</v>
      </c>
      <c r="K423" s="83">
        <v>7565072.54</v>
      </c>
      <c r="L423" s="83">
        <v>0</v>
      </c>
      <c r="M423" s="83">
        <v>0</v>
      </c>
      <c r="N423" s="83">
        <v>-6963966.1799999997</v>
      </c>
      <c r="O423" s="35">
        <f>ROWS($A$8:N423)</f>
        <v>416</v>
      </c>
      <c r="P423" s="35" t="str">
        <f>IF($A423='Signature Page'!$H$8,O423,"")</f>
        <v/>
      </c>
      <c r="Q423" s="35" t="str">
        <f>IFERROR(SMALL($P$8:$P$1794,ROWS($P$8:P423)),"")</f>
        <v/>
      </c>
      <c r="R423" s="31" t="str">
        <f t="shared" si="6"/>
        <v>E24057878001</v>
      </c>
    </row>
    <row r="424" spans="1:18" s="31" customFormat="1" ht="19.7" customHeight="1" x14ac:dyDescent="0.25">
      <c r="A424" s="68" t="s">
        <v>49</v>
      </c>
      <c r="B424" s="69">
        <v>5</v>
      </c>
      <c r="C424" s="68">
        <v>57878011</v>
      </c>
      <c r="D424" s="70" t="s">
        <v>1055</v>
      </c>
      <c r="E424" s="70" t="s">
        <v>1134</v>
      </c>
      <c r="F424" s="70" t="s">
        <v>1101</v>
      </c>
      <c r="G424" s="69" t="s">
        <v>1341</v>
      </c>
      <c r="H424" s="70" t="s">
        <v>1056</v>
      </c>
      <c r="I424" s="83">
        <v>5965662.3700000001</v>
      </c>
      <c r="J424" s="83">
        <v>-6529041.3700000001</v>
      </c>
      <c r="K424" s="83">
        <v>317806.98</v>
      </c>
      <c r="L424" s="83">
        <v>0</v>
      </c>
      <c r="M424" s="83">
        <v>0</v>
      </c>
      <c r="N424" s="83">
        <v>-245572.02</v>
      </c>
      <c r="O424" s="35">
        <f>ROWS($A$8:N424)</f>
        <v>417</v>
      </c>
      <c r="P424" s="35" t="str">
        <f>IF($A424='Signature Page'!$H$8,O424,"")</f>
        <v/>
      </c>
      <c r="Q424" s="35" t="str">
        <f>IFERROR(SMALL($P$8:$P$1794,ROWS($P$8:P424)),"")</f>
        <v/>
      </c>
      <c r="R424" s="31" t="str">
        <f t="shared" si="6"/>
        <v>E24057878011</v>
      </c>
    </row>
    <row r="425" spans="1:18" s="31" customFormat="1" ht="19.7" customHeight="1" x14ac:dyDescent="0.25">
      <c r="A425" s="68" t="s">
        <v>1135</v>
      </c>
      <c r="B425" s="69">
        <v>1</v>
      </c>
      <c r="C425" s="68">
        <v>10010000</v>
      </c>
      <c r="D425" s="70" t="s">
        <v>1053</v>
      </c>
      <c r="E425" s="70" t="s">
        <v>1136</v>
      </c>
      <c r="F425" s="70" t="s">
        <v>128</v>
      </c>
      <c r="G425" s="69" t="s">
        <v>128</v>
      </c>
      <c r="H425" s="70" t="s">
        <v>1056</v>
      </c>
      <c r="I425" s="83">
        <v>0</v>
      </c>
      <c r="J425" s="83">
        <v>0</v>
      </c>
      <c r="K425" s="83">
        <v>9471295.2699999996</v>
      </c>
      <c r="L425" s="83">
        <v>-45213</v>
      </c>
      <c r="M425" s="83">
        <v>0</v>
      </c>
      <c r="N425" s="83">
        <v>9426082.2699999996</v>
      </c>
      <c r="O425" s="35">
        <f>ROWS($A$8:N425)</f>
        <v>418</v>
      </c>
      <c r="P425" s="35" t="str">
        <f>IF($A425='Signature Page'!$H$8,O425,"")</f>
        <v/>
      </c>
      <c r="Q425" s="35" t="str">
        <f>IFERROR(SMALL($P$8:$P$1794,ROWS($P$8:P425)),"")</f>
        <v/>
      </c>
      <c r="R425" s="31" t="str">
        <f t="shared" si="6"/>
        <v>E26010010000</v>
      </c>
    </row>
    <row r="426" spans="1:18" s="31" customFormat="1" ht="19.7" customHeight="1" x14ac:dyDescent="0.25">
      <c r="A426" s="68" t="s">
        <v>1135</v>
      </c>
      <c r="B426" s="69">
        <v>1</v>
      </c>
      <c r="C426" s="68">
        <v>10050023</v>
      </c>
      <c r="D426" s="70" t="s">
        <v>1053</v>
      </c>
      <c r="E426" s="70" t="s">
        <v>1136</v>
      </c>
      <c r="F426" s="70" t="s">
        <v>128</v>
      </c>
      <c r="G426" s="69" t="s">
        <v>1489</v>
      </c>
      <c r="H426" s="70" t="s">
        <v>1056</v>
      </c>
      <c r="I426" s="83">
        <v>0</v>
      </c>
      <c r="J426" s="83">
        <v>0</v>
      </c>
      <c r="K426" s="83">
        <v>12703313.810000001</v>
      </c>
      <c r="L426" s="83">
        <v>45213</v>
      </c>
      <c r="M426" s="83">
        <v>0</v>
      </c>
      <c r="N426" s="83">
        <v>12748526.810000001</v>
      </c>
      <c r="O426" s="35">
        <f>ROWS($A$8:N426)</f>
        <v>419</v>
      </c>
      <c r="P426" s="35" t="str">
        <f>IF($A426='Signature Page'!$H$8,O426,"")</f>
        <v/>
      </c>
      <c r="Q426" s="35" t="str">
        <f>IFERROR(SMALL($P$8:$P$1794,ROWS($P$8:P426)),"")</f>
        <v/>
      </c>
      <c r="R426" s="31" t="str">
        <f t="shared" si="6"/>
        <v>E26010050023</v>
      </c>
    </row>
    <row r="427" spans="1:18" s="31" customFormat="1" ht="19.7" customHeight="1" x14ac:dyDescent="0.25">
      <c r="A427" s="68" t="s">
        <v>1135</v>
      </c>
      <c r="B427" s="69">
        <v>1</v>
      </c>
      <c r="C427" s="68">
        <v>30350099</v>
      </c>
      <c r="D427" s="70" t="s">
        <v>1057</v>
      </c>
      <c r="E427" s="70" t="s">
        <v>1136</v>
      </c>
      <c r="F427" s="70" t="s">
        <v>128</v>
      </c>
      <c r="G427" s="69" t="s">
        <v>1298</v>
      </c>
      <c r="H427" s="70" t="s">
        <v>1056</v>
      </c>
      <c r="I427" s="83">
        <v>-3926.39</v>
      </c>
      <c r="J427" s="83">
        <v>0</v>
      </c>
      <c r="K427" s="83">
        <v>0</v>
      </c>
      <c r="L427" s="83">
        <v>0</v>
      </c>
      <c r="M427" s="83">
        <v>0</v>
      </c>
      <c r="N427" s="83">
        <v>-3926.39</v>
      </c>
      <c r="O427" s="35">
        <f>ROWS($A$8:N427)</f>
        <v>420</v>
      </c>
      <c r="P427" s="35" t="str">
        <f>IF($A427='Signature Page'!$H$8,O427,"")</f>
        <v/>
      </c>
      <c r="Q427" s="35" t="str">
        <f>IFERROR(SMALL($P$8:$P$1794,ROWS($P$8:P427)),"")</f>
        <v/>
      </c>
      <c r="R427" s="31" t="str">
        <f t="shared" si="6"/>
        <v>E26030350099</v>
      </c>
    </row>
    <row r="428" spans="1:18" s="31" customFormat="1" ht="19.7" customHeight="1" x14ac:dyDescent="0.25">
      <c r="A428" s="68" t="s">
        <v>1135</v>
      </c>
      <c r="B428" s="69">
        <v>1</v>
      </c>
      <c r="C428" s="68">
        <v>30980000</v>
      </c>
      <c r="D428" s="70" t="s">
        <v>1055</v>
      </c>
      <c r="E428" s="70" t="s">
        <v>1136</v>
      </c>
      <c r="F428" s="70" t="s">
        <v>128</v>
      </c>
      <c r="G428" s="69" t="s">
        <v>230</v>
      </c>
      <c r="H428" s="70" t="s">
        <v>1056</v>
      </c>
      <c r="I428" s="83">
        <v>-63793.47</v>
      </c>
      <c r="J428" s="83">
        <v>-245</v>
      </c>
      <c r="K428" s="83">
        <v>0</v>
      </c>
      <c r="L428" s="83">
        <v>0</v>
      </c>
      <c r="M428" s="83">
        <v>0</v>
      </c>
      <c r="N428" s="83">
        <v>-64038.47</v>
      </c>
      <c r="O428" s="35">
        <f>ROWS($A$8:N428)</f>
        <v>421</v>
      </c>
      <c r="P428" s="35" t="str">
        <f>IF($A428='Signature Page'!$H$8,O428,"")</f>
        <v/>
      </c>
      <c r="Q428" s="35" t="str">
        <f>IFERROR(SMALL($P$8:$P$1794,ROWS($P$8:P428)),"")</f>
        <v/>
      </c>
      <c r="R428" s="31" t="str">
        <f t="shared" si="6"/>
        <v>E26030980000</v>
      </c>
    </row>
    <row r="429" spans="1:18" s="31" customFormat="1" ht="19.7" customHeight="1" x14ac:dyDescent="0.25">
      <c r="A429" s="68" t="s">
        <v>1135</v>
      </c>
      <c r="B429" s="69">
        <v>5</v>
      </c>
      <c r="C429" s="68">
        <v>34170000</v>
      </c>
      <c r="D429" s="70" t="s">
        <v>1055</v>
      </c>
      <c r="E429" s="70" t="s">
        <v>1136</v>
      </c>
      <c r="F429" s="70" t="s">
        <v>1101</v>
      </c>
      <c r="G429" s="69" t="s">
        <v>339</v>
      </c>
      <c r="H429" s="70" t="s">
        <v>1056</v>
      </c>
      <c r="I429" s="83">
        <v>3101.44</v>
      </c>
      <c r="J429" s="83">
        <v>0</v>
      </c>
      <c r="K429" s="83">
        <v>0</v>
      </c>
      <c r="L429" s="83">
        <v>0</v>
      </c>
      <c r="M429" s="83">
        <v>0</v>
      </c>
      <c r="N429" s="83">
        <v>3101.44</v>
      </c>
      <c r="O429" s="35">
        <f>ROWS($A$8:N429)</f>
        <v>422</v>
      </c>
      <c r="P429" s="35" t="str">
        <f>IF($A429='Signature Page'!$H$8,O429,"")</f>
        <v/>
      </c>
      <c r="Q429" s="35" t="str">
        <f>IFERROR(SMALL($P$8:$P$1794,ROWS($P$8:P429)),"")</f>
        <v/>
      </c>
      <c r="R429" s="31" t="str">
        <f t="shared" si="6"/>
        <v>E26034170000</v>
      </c>
    </row>
    <row r="430" spans="1:18" s="31" customFormat="1" ht="19.7" customHeight="1" x14ac:dyDescent="0.25">
      <c r="A430" s="68" t="s">
        <v>1135</v>
      </c>
      <c r="B430" s="69">
        <v>1</v>
      </c>
      <c r="C430" s="68" t="s">
        <v>387</v>
      </c>
      <c r="D430" s="70" t="s">
        <v>1054</v>
      </c>
      <c r="E430" s="70" t="s">
        <v>1136</v>
      </c>
      <c r="F430" s="70" t="s">
        <v>128</v>
      </c>
      <c r="G430" s="69" t="s">
        <v>388</v>
      </c>
      <c r="H430" s="70" t="s">
        <v>1056</v>
      </c>
      <c r="I430" s="83">
        <v>-45210.9</v>
      </c>
      <c r="J430" s="83">
        <v>0</v>
      </c>
      <c r="K430" s="83">
        <v>2759.85</v>
      </c>
      <c r="L430" s="83">
        <v>0</v>
      </c>
      <c r="M430" s="83">
        <v>0</v>
      </c>
      <c r="N430" s="83">
        <v>-42451.05</v>
      </c>
      <c r="O430" s="35">
        <f>ROWS($A$8:N430)</f>
        <v>423</v>
      </c>
      <c r="P430" s="35" t="str">
        <f>IF($A430='Signature Page'!$H$8,O430,"")</f>
        <v/>
      </c>
      <c r="Q430" s="35" t="str">
        <f>IFERROR(SMALL($P$8:$P$1794,ROWS($P$8:P430)),"")</f>
        <v/>
      </c>
      <c r="R430" s="31" t="str">
        <f t="shared" si="6"/>
        <v>E26034E40000</v>
      </c>
    </row>
    <row r="431" spans="1:18" s="31" customFormat="1" ht="19.7" customHeight="1" x14ac:dyDescent="0.25">
      <c r="A431" s="68" t="s">
        <v>1135</v>
      </c>
      <c r="B431" s="69">
        <v>59</v>
      </c>
      <c r="C431" s="68" t="s">
        <v>424</v>
      </c>
      <c r="D431" s="70" t="s">
        <v>1055</v>
      </c>
      <c r="E431" s="70" t="s">
        <v>1136</v>
      </c>
      <c r="F431" s="70" t="s">
        <v>1110</v>
      </c>
      <c r="G431" s="69" t="s">
        <v>425</v>
      </c>
      <c r="H431" s="70" t="s">
        <v>1056</v>
      </c>
      <c r="I431" s="83">
        <v>-163804.14000000001</v>
      </c>
      <c r="J431" s="83">
        <v>0</v>
      </c>
      <c r="K431" s="83">
        <v>0</v>
      </c>
      <c r="L431" s="83">
        <v>0</v>
      </c>
      <c r="M431" s="83">
        <v>0</v>
      </c>
      <c r="N431" s="83">
        <v>-163804.14000000001</v>
      </c>
      <c r="O431" s="35">
        <f>ROWS($A$8:N431)</f>
        <v>424</v>
      </c>
      <c r="P431" s="35" t="str">
        <f>IF($A431='Signature Page'!$H$8,O431,"")</f>
        <v/>
      </c>
      <c r="Q431" s="35" t="str">
        <f>IFERROR(SMALL($P$8:$P$1794,ROWS($P$8:P431)),"")</f>
        <v/>
      </c>
      <c r="R431" s="31" t="str">
        <f t="shared" si="6"/>
        <v>E26035E50000</v>
      </c>
    </row>
    <row r="432" spans="1:18" s="31" customFormat="1" ht="19.7" customHeight="1" x14ac:dyDescent="0.25">
      <c r="A432" s="68" t="s">
        <v>1135</v>
      </c>
      <c r="B432" s="69">
        <v>1</v>
      </c>
      <c r="C432" s="68">
        <v>36340000</v>
      </c>
      <c r="D432" s="70" t="s">
        <v>1054</v>
      </c>
      <c r="E432" s="70" t="s">
        <v>1136</v>
      </c>
      <c r="F432" s="70" t="s">
        <v>128</v>
      </c>
      <c r="G432" s="69" t="s">
        <v>437</v>
      </c>
      <c r="H432" s="70" t="s">
        <v>1056</v>
      </c>
      <c r="I432" s="83">
        <v>-3296.32</v>
      </c>
      <c r="J432" s="83">
        <v>0</v>
      </c>
      <c r="K432" s="83">
        <v>3267.51</v>
      </c>
      <c r="L432" s="83">
        <v>0</v>
      </c>
      <c r="M432" s="83">
        <v>0</v>
      </c>
      <c r="N432" s="83">
        <v>-28.809999999999899</v>
      </c>
      <c r="O432" s="35">
        <f>ROWS($A$8:N432)</f>
        <v>425</v>
      </c>
      <c r="P432" s="35" t="str">
        <f>IF($A432='Signature Page'!$H$8,O432,"")</f>
        <v/>
      </c>
      <c r="Q432" s="35" t="str">
        <f>IFERROR(SMALL($P$8:$P$1794,ROWS($P$8:P432)),"")</f>
        <v/>
      </c>
      <c r="R432" s="31" t="str">
        <f t="shared" si="6"/>
        <v>E26036340000</v>
      </c>
    </row>
    <row r="433" spans="1:18" s="31" customFormat="1" ht="19.7" customHeight="1" x14ac:dyDescent="0.25">
      <c r="A433" s="68" t="s">
        <v>1135</v>
      </c>
      <c r="B433" s="69">
        <v>5</v>
      </c>
      <c r="C433" s="68">
        <v>36390000</v>
      </c>
      <c r="D433" s="70" t="s">
        <v>1055</v>
      </c>
      <c r="E433" s="70" t="s">
        <v>1136</v>
      </c>
      <c r="F433" s="70" t="s">
        <v>1101</v>
      </c>
      <c r="G433" s="69" t="s">
        <v>439</v>
      </c>
      <c r="H433" s="70" t="s">
        <v>1056</v>
      </c>
      <c r="I433" s="83">
        <v>-2139276.39</v>
      </c>
      <c r="J433" s="83">
        <v>-333261</v>
      </c>
      <c r="K433" s="83">
        <v>89040.25</v>
      </c>
      <c r="L433" s="83">
        <v>0</v>
      </c>
      <c r="M433" s="83">
        <v>0</v>
      </c>
      <c r="N433" s="83">
        <v>-2383497.14</v>
      </c>
      <c r="O433" s="35">
        <f>ROWS($A$8:N433)</f>
        <v>426</v>
      </c>
      <c r="P433" s="35" t="str">
        <f>IF($A433='Signature Page'!$H$8,O433,"")</f>
        <v/>
      </c>
      <c r="Q433" s="35" t="str">
        <f>IFERROR(SMALL($P$8:$P$1794,ROWS($P$8:P433)),"")</f>
        <v/>
      </c>
      <c r="R433" s="31" t="str">
        <f t="shared" si="6"/>
        <v>E26036390000</v>
      </c>
    </row>
    <row r="434" spans="1:18" s="31" customFormat="1" ht="19.7" customHeight="1" x14ac:dyDescent="0.25">
      <c r="A434" s="68" t="s">
        <v>1135</v>
      </c>
      <c r="B434" s="69">
        <v>1</v>
      </c>
      <c r="C434" s="68">
        <v>39580000</v>
      </c>
      <c r="D434" s="70" t="s">
        <v>1057</v>
      </c>
      <c r="E434" s="70" t="s">
        <v>1136</v>
      </c>
      <c r="F434" s="70" t="s">
        <v>128</v>
      </c>
      <c r="G434" s="69" t="s">
        <v>579</v>
      </c>
      <c r="H434" s="70" t="s">
        <v>1056</v>
      </c>
      <c r="I434" s="83">
        <v>-41419.81</v>
      </c>
      <c r="J434" s="83">
        <v>0</v>
      </c>
      <c r="K434" s="83">
        <v>0</v>
      </c>
      <c r="L434" s="83">
        <v>0</v>
      </c>
      <c r="M434" s="83">
        <v>0</v>
      </c>
      <c r="N434" s="83">
        <v>-41419.81</v>
      </c>
      <c r="O434" s="35">
        <f>ROWS($A$8:N434)</f>
        <v>427</v>
      </c>
      <c r="P434" s="35" t="str">
        <f>IF($A434='Signature Page'!$H$8,O434,"")</f>
        <v/>
      </c>
      <c r="Q434" s="35" t="str">
        <f>IFERROR(SMALL($P$8:$P$1794,ROWS($P$8:P434)),"")</f>
        <v/>
      </c>
      <c r="R434" s="31" t="str">
        <f t="shared" si="6"/>
        <v>E26039580000</v>
      </c>
    </row>
    <row r="435" spans="1:18" s="31" customFormat="1" ht="19.7" customHeight="1" x14ac:dyDescent="0.25">
      <c r="A435" s="68" t="s">
        <v>1135</v>
      </c>
      <c r="B435" s="69">
        <v>66</v>
      </c>
      <c r="C435" s="68" t="s">
        <v>968</v>
      </c>
      <c r="D435" s="70" t="s">
        <v>1055</v>
      </c>
      <c r="E435" s="70" t="s">
        <v>1136</v>
      </c>
      <c r="F435" s="70" t="s">
        <v>232</v>
      </c>
      <c r="G435" s="69" t="s">
        <v>969</v>
      </c>
      <c r="H435" s="70" t="s">
        <v>1056</v>
      </c>
      <c r="I435" s="83">
        <v>-245395.23</v>
      </c>
      <c r="J435" s="83">
        <v>-43480.45</v>
      </c>
      <c r="K435" s="83">
        <v>2000</v>
      </c>
      <c r="L435" s="83">
        <v>0</v>
      </c>
      <c r="M435" s="83">
        <v>0</v>
      </c>
      <c r="N435" s="83">
        <v>-286875.68</v>
      </c>
      <c r="O435" s="35">
        <f>ROWS($A$8:N435)</f>
        <v>428</v>
      </c>
      <c r="P435" s="35" t="str">
        <f>IF($A435='Signature Page'!$H$8,O435,"")</f>
        <v/>
      </c>
      <c r="Q435" s="35" t="str">
        <f>IFERROR(SMALL($P$8:$P$1794,ROWS($P$8:P435)),"")</f>
        <v/>
      </c>
      <c r="R435" s="31" t="str">
        <f t="shared" si="6"/>
        <v>E26049E20000</v>
      </c>
    </row>
    <row r="436" spans="1:18" s="31" customFormat="1" ht="19.7" customHeight="1" x14ac:dyDescent="0.25">
      <c r="A436" s="68" t="s">
        <v>1135</v>
      </c>
      <c r="B436" s="69">
        <v>5</v>
      </c>
      <c r="C436" s="68">
        <v>50550000</v>
      </c>
      <c r="D436" s="70" t="s">
        <v>1055</v>
      </c>
      <c r="E436" s="70" t="s">
        <v>1136</v>
      </c>
      <c r="F436" s="70" t="s">
        <v>1101</v>
      </c>
      <c r="G436" s="69" t="s">
        <v>982</v>
      </c>
      <c r="H436" s="70" t="s">
        <v>1056</v>
      </c>
      <c r="I436" s="83">
        <v>0</v>
      </c>
      <c r="J436" s="83">
        <v>-104550.88</v>
      </c>
      <c r="K436" s="83">
        <v>379173.64</v>
      </c>
      <c r="L436" s="83">
        <v>0</v>
      </c>
      <c r="M436" s="83">
        <v>0</v>
      </c>
      <c r="N436" s="83">
        <v>274622.76</v>
      </c>
      <c r="O436" s="35">
        <f>ROWS($A$8:N436)</f>
        <v>429</v>
      </c>
      <c r="P436" s="35" t="str">
        <f>IF($A436='Signature Page'!$H$8,O436,"")</f>
        <v/>
      </c>
      <c r="Q436" s="35" t="str">
        <f>IFERROR(SMALL($P$8:$P$1794,ROWS($P$8:P436)),"")</f>
        <v/>
      </c>
      <c r="R436" s="31" t="str">
        <f t="shared" si="6"/>
        <v>E26050550000</v>
      </c>
    </row>
    <row r="437" spans="1:18" s="31" customFormat="1" ht="19.7" customHeight="1" x14ac:dyDescent="0.25">
      <c r="A437" s="68" t="s">
        <v>50</v>
      </c>
      <c r="B437" s="69">
        <v>1</v>
      </c>
      <c r="C437" s="68">
        <v>10010000</v>
      </c>
      <c r="D437" s="70" t="s">
        <v>1053</v>
      </c>
      <c r="E437" s="70" t="s">
        <v>51</v>
      </c>
      <c r="F437" s="70" t="s">
        <v>128</v>
      </c>
      <c r="G437" s="69" t="s">
        <v>128</v>
      </c>
      <c r="H437" s="70" t="s">
        <v>1056</v>
      </c>
      <c r="I437" s="83">
        <v>-362.75</v>
      </c>
      <c r="J437" s="83">
        <v>0</v>
      </c>
      <c r="K437" s="83">
        <v>12207717.449999999</v>
      </c>
      <c r="L437" s="83">
        <v>0</v>
      </c>
      <c r="M437" s="83">
        <v>0</v>
      </c>
      <c r="N437" s="83">
        <v>12207354.699999999</v>
      </c>
      <c r="O437" s="35">
        <f>ROWS($A$8:N437)</f>
        <v>430</v>
      </c>
      <c r="P437" s="35" t="str">
        <f>IF($A437='Signature Page'!$H$8,O437,"")</f>
        <v/>
      </c>
      <c r="Q437" s="35" t="str">
        <f>IFERROR(SMALL($P$8:$P$1794,ROWS($P$8:P437)),"")</f>
        <v/>
      </c>
      <c r="R437" s="31" t="str">
        <f t="shared" si="6"/>
        <v>E28010010000</v>
      </c>
    </row>
    <row r="438" spans="1:18" s="31" customFormat="1" ht="19.7" customHeight="1" x14ac:dyDescent="0.25">
      <c r="A438" s="68" t="s">
        <v>50</v>
      </c>
      <c r="B438" s="69">
        <v>1</v>
      </c>
      <c r="C438" s="68">
        <v>28370000</v>
      </c>
      <c r="D438" s="70" t="s">
        <v>1053</v>
      </c>
      <c r="E438" s="70" t="s">
        <v>51</v>
      </c>
      <c r="F438" s="70" t="s">
        <v>128</v>
      </c>
      <c r="G438" s="69" t="s">
        <v>137</v>
      </c>
      <c r="H438" s="70" t="s">
        <v>1056</v>
      </c>
      <c r="I438" s="83">
        <v>0</v>
      </c>
      <c r="J438" s="83">
        <v>-30172.880000000001</v>
      </c>
      <c r="K438" s="83">
        <v>0</v>
      </c>
      <c r="L438" s="83">
        <v>0</v>
      </c>
      <c r="M438" s="83">
        <v>0</v>
      </c>
      <c r="N438" s="83">
        <v>-30172.880000000001</v>
      </c>
      <c r="O438" s="35">
        <f>ROWS($A$8:N438)</f>
        <v>431</v>
      </c>
      <c r="P438" s="35" t="str">
        <f>IF($A438='Signature Page'!$H$8,O438,"")</f>
        <v/>
      </c>
      <c r="Q438" s="35" t="str">
        <f>IFERROR(SMALL($P$8:$P$1794,ROWS($P$8:P438)),"")</f>
        <v/>
      </c>
      <c r="R438" s="31" t="str">
        <f t="shared" si="6"/>
        <v>E28028370000</v>
      </c>
    </row>
    <row r="439" spans="1:18" s="31" customFormat="1" ht="19.7" customHeight="1" x14ac:dyDescent="0.25">
      <c r="A439" s="68" t="s">
        <v>50</v>
      </c>
      <c r="B439" s="69">
        <v>1</v>
      </c>
      <c r="C439" s="68">
        <v>30350000</v>
      </c>
      <c r="D439" s="70" t="s">
        <v>1057</v>
      </c>
      <c r="E439" s="70" t="s">
        <v>51</v>
      </c>
      <c r="F439" s="70" t="s">
        <v>128</v>
      </c>
      <c r="G439" s="69" t="s">
        <v>144</v>
      </c>
      <c r="H439" s="70" t="s">
        <v>1056</v>
      </c>
      <c r="I439" s="83">
        <v>-1024133.4</v>
      </c>
      <c r="J439" s="83">
        <v>-24408.07</v>
      </c>
      <c r="K439" s="83">
        <v>1043209.38</v>
      </c>
      <c r="L439" s="83">
        <v>0</v>
      </c>
      <c r="M439" s="83">
        <v>0</v>
      </c>
      <c r="N439" s="83">
        <v>-5332.0900000000802</v>
      </c>
      <c r="O439" s="35">
        <f>ROWS($A$8:N439)</f>
        <v>432</v>
      </c>
      <c r="P439" s="35" t="str">
        <f>IF($A439='Signature Page'!$H$8,O439,"")</f>
        <v/>
      </c>
      <c r="Q439" s="35" t="str">
        <f>IFERROR(SMALL($P$8:$P$1794,ROWS($P$8:P439)),"")</f>
        <v/>
      </c>
      <c r="R439" s="31" t="str">
        <f t="shared" si="6"/>
        <v>E28030350000</v>
      </c>
    </row>
    <row r="440" spans="1:18" s="31" customFormat="1" ht="19.7" customHeight="1" x14ac:dyDescent="0.25">
      <c r="A440" s="68" t="s">
        <v>50</v>
      </c>
      <c r="B440" s="69">
        <v>1</v>
      </c>
      <c r="C440" s="68">
        <v>31810000</v>
      </c>
      <c r="D440" s="70" t="s">
        <v>1055</v>
      </c>
      <c r="E440" s="70" t="s">
        <v>51</v>
      </c>
      <c r="F440" s="70" t="s">
        <v>128</v>
      </c>
      <c r="G440" s="69" t="s">
        <v>259</v>
      </c>
      <c r="H440" s="70" t="s">
        <v>1056</v>
      </c>
      <c r="I440" s="83">
        <v>-267632.82</v>
      </c>
      <c r="J440" s="83">
        <v>-109424.89</v>
      </c>
      <c r="K440" s="83">
        <v>-61722.59</v>
      </c>
      <c r="L440" s="83">
        <v>0</v>
      </c>
      <c r="M440" s="83">
        <v>0</v>
      </c>
      <c r="N440" s="83">
        <v>-438780.3</v>
      </c>
      <c r="O440" s="35">
        <f>ROWS($A$8:N440)</f>
        <v>433</v>
      </c>
      <c r="P440" s="35" t="str">
        <f>IF($A440='Signature Page'!$H$8,O440,"")</f>
        <v/>
      </c>
      <c r="Q440" s="35" t="str">
        <f>IFERROR(SMALL($P$8:$P$1794,ROWS($P$8:P440)),"")</f>
        <v/>
      </c>
      <c r="R440" s="31" t="str">
        <f t="shared" si="6"/>
        <v>E28031810000</v>
      </c>
    </row>
    <row r="441" spans="1:18" s="31" customFormat="1" ht="19.7" customHeight="1" x14ac:dyDescent="0.25">
      <c r="A441" s="68" t="s">
        <v>50</v>
      </c>
      <c r="B441" s="69">
        <v>1</v>
      </c>
      <c r="C441" s="68" t="s">
        <v>1232</v>
      </c>
      <c r="D441" s="70" t="s">
        <v>1057</v>
      </c>
      <c r="E441" s="70" t="s">
        <v>51</v>
      </c>
      <c r="F441" s="70" t="s">
        <v>128</v>
      </c>
      <c r="G441" s="69" t="s">
        <v>1233</v>
      </c>
      <c r="H441" s="70" t="s">
        <v>1056</v>
      </c>
      <c r="I441" s="83">
        <v>-3040231.2</v>
      </c>
      <c r="J441" s="83">
        <v>0</v>
      </c>
      <c r="K441" s="83">
        <v>0</v>
      </c>
      <c r="L441" s="83">
        <v>0</v>
      </c>
      <c r="M441" s="83">
        <v>0</v>
      </c>
      <c r="N441" s="83">
        <v>-3040231.2</v>
      </c>
      <c r="O441" s="35">
        <f>ROWS($A$8:N441)</f>
        <v>434</v>
      </c>
      <c r="P441" s="35" t="str">
        <f>IF($A441='Signature Page'!$H$8,O441,"")</f>
        <v/>
      </c>
      <c r="Q441" s="35" t="str">
        <f>IFERROR(SMALL($P$8:$P$1794,ROWS($P$8:P441)),"")</f>
        <v/>
      </c>
      <c r="R441" s="31" t="str">
        <f t="shared" si="6"/>
        <v>E28031C30000</v>
      </c>
    </row>
    <row r="442" spans="1:18" s="31" customFormat="1" ht="19.7" customHeight="1" x14ac:dyDescent="0.25">
      <c r="A442" s="68" t="s">
        <v>50</v>
      </c>
      <c r="B442" s="69">
        <v>5</v>
      </c>
      <c r="C442" s="68" t="s">
        <v>1234</v>
      </c>
      <c r="D442" s="70" t="s">
        <v>1055</v>
      </c>
      <c r="E442" s="70" t="s">
        <v>51</v>
      </c>
      <c r="F442" s="70" t="s">
        <v>1101</v>
      </c>
      <c r="G442" s="69" t="s">
        <v>1235</v>
      </c>
      <c r="H442" s="70" t="s">
        <v>1056</v>
      </c>
      <c r="I442" s="83">
        <v>-6849.08</v>
      </c>
      <c r="J442" s="83">
        <v>-177.12</v>
      </c>
      <c r="K442" s="83">
        <v>0</v>
      </c>
      <c r="L442" s="83">
        <v>0</v>
      </c>
      <c r="M442" s="83">
        <v>0</v>
      </c>
      <c r="N442" s="83">
        <v>-7026.2</v>
      </c>
      <c r="O442" s="35">
        <f>ROWS($A$8:N442)</f>
        <v>435</v>
      </c>
      <c r="P442" s="35" t="str">
        <f>IF($A442='Signature Page'!$H$8,O442,"")</f>
        <v/>
      </c>
      <c r="Q442" s="35" t="str">
        <f>IFERROR(SMALL($P$8:$P$1794,ROWS($P$8:P442)),"")</f>
        <v/>
      </c>
      <c r="R442" s="31" t="str">
        <f t="shared" si="6"/>
        <v>E28041C10001</v>
      </c>
    </row>
    <row r="443" spans="1:18" s="31" customFormat="1" ht="19.7" customHeight="1" x14ac:dyDescent="0.25">
      <c r="A443" s="68" t="s">
        <v>50</v>
      </c>
      <c r="B443" s="69">
        <v>5</v>
      </c>
      <c r="C443" s="68" t="s">
        <v>872</v>
      </c>
      <c r="D443" s="70" t="s">
        <v>1055</v>
      </c>
      <c r="E443" s="70" t="s">
        <v>51</v>
      </c>
      <c r="F443" s="70" t="s">
        <v>1101</v>
      </c>
      <c r="G443" s="69" t="s">
        <v>873</v>
      </c>
      <c r="H443" s="70" t="s">
        <v>1056</v>
      </c>
      <c r="I443" s="83">
        <v>-326059.37</v>
      </c>
      <c r="J443" s="83">
        <v>-6815.48</v>
      </c>
      <c r="K443" s="83">
        <v>0</v>
      </c>
      <c r="L443" s="83">
        <v>0</v>
      </c>
      <c r="M443" s="83">
        <v>0</v>
      </c>
      <c r="N443" s="83">
        <v>-332874.84999999998</v>
      </c>
      <c r="O443" s="35">
        <f>ROWS($A$8:N443)</f>
        <v>436</v>
      </c>
      <c r="P443" s="35" t="str">
        <f>IF($A443='Signature Page'!$H$8,O443,"")</f>
        <v/>
      </c>
      <c r="Q443" s="35" t="str">
        <f>IFERROR(SMALL($P$8:$P$1794,ROWS($P$8:P443)),"")</f>
        <v/>
      </c>
      <c r="R443" s="31" t="str">
        <f t="shared" si="6"/>
        <v>E28047D50000</v>
      </c>
    </row>
    <row r="444" spans="1:18" s="31" customFormat="1" ht="19.7" customHeight="1" x14ac:dyDescent="0.25">
      <c r="A444" s="68" t="s">
        <v>50</v>
      </c>
      <c r="B444" s="69">
        <v>5</v>
      </c>
      <c r="C444" s="68">
        <v>50760000</v>
      </c>
      <c r="D444" s="70" t="s">
        <v>1055</v>
      </c>
      <c r="E444" s="70" t="s">
        <v>51</v>
      </c>
      <c r="F444" s="70" t="s">
        <v>1101</v>
      </c>
      <c r="G444" s="69" t="s">
        <v>1236</v>
      </c>
      <c r="H444" s="70" t="s">
        <v>1056</v>
      </c>
      <c r="I444" s="83">
        <v>-5940296.29</v>
      </c>
      <c r="J444" s="83">
        <v>-1167073.3600000001</v>
      </c>
      <c r="K444" s="83">
        <v>4937597.6500000004</v>
      </c>
      <c r="L444" s="83">
        <v>0</v>
      </c>
      <c r="M444" s="83">
        <v>0</v>
      </c>
      <c r="N444" s="83">
        <v>-2169772</v>
      </c>
      <c r="O444" s="35">
        <f>ROWS($A$8:N444)</f>
        <v>437</v>
      </c>
      <c r="P444" s="35" t="str">
        <f>IF($A444='Signature Page'!$H$8,O444,"")</f>
        <v/>
      </c>
      <c r="Q444" s="35" t="str">
        <f>IFERROR(SMALL($P$8:$P$1794,ROWS($P$8:P444)),"")</f>
        <v/>
      </c>
      <c r="R444" s="31" t="str">
        <f t="shared" si="6"/>
        <v>E28050760000</v>
      </c>
    </row>
    <row r="445" spans="1:18" s="31" customFormat="1" ht="19.7" customHeight="1" x14ac:dyDescent="0.25">
      <c r="A445" s="68" t="s">
        <v>50</v>
      </c>
      <c r="B445" s="69">
        <v>5</v>
      </c>
      <c r="C445" s="68" t="s">
        <v>1237</v>
      </c>
      <c r="D445" s="70" t="s">
        <v>1055</v>
      </c>
      <c r="E445" s="70" t="s">
        <v>51</v>
      </c>
      <c r="F445" s="70" t="s">
        <v>1101</v>
      </c>
      <c r="G445" s="69" t="s">
        <v>1238</v>
      </c>
      <c r="H445" s="70" t="s">
        <v>1056</v>
      </c>
      <c r="I445" s="83">
        <v>-25939.26</v>
      </c>
      <c r="J445" s="83">
        <v>0</v>
      </c>
      <c r="K445" s="83">
        <v>0</v>
      </c>
      <c r="L445" s="83">
        <v>0</v>
      </c>
      <c r="M445" s="83">
        <v>0</v>
      </c>
      <c r="N445" s="83">
        <v>-25939.26</v>
      </c>
      <c r="O445" s="35">
        <f>ROWS($A$8:N445)</f>
        <v>438</v>
      </c>
      <c r="P445" s="35" t="str">
        <f>IF($A445='Signature Page'!$H$8,O445,"")</f>
        <v/>
      </c>
      <c r="Q445" s="35" t="str">
        <f>IFERROR(SMALL($P$8:$P$1794,ROWS($P$8:P445)),"")</f>
        <v/>
      </c>
      <c r="R445" s="31" t="str">
        <f t="shared" si="6"/>
        <v>E28051C10026</v>
      </c>
    </row>
    <row r="446" spans="1:18" s="31" customFormat="1" ht="19.7" customHeight="1" x14ac:dyDescent="0.25">
      <c r="A446" s="68" t="s">
        <v>52</v>
      </c>
      <c r="B446" s="69">
        <v>1</v>
      </c>
      <c r="C446" s="68">
        <v>10010000</v>
      </c>
      <c r="D446" s="70" t="s">
        <v>1053</v>
      </c>
      <c r="E446" s="70" t="s">
        <v>1137</v>
      </c>
      <c r="F446" s="70" t="s">
        <v>128</v>
      </c>
      <c r="G446" s="69" t="s">
        <v>128</v>
      </c>
      <c r="H446" s="70" t="s">
        <v>1056</v>
      </c>
      <c r="I446" s="83">
        <v>-82.08</v>
      </c>
      <c r="J446" s="83">
        <v>0</v>
      </c>
      <c r="K446" s="83">
        <v>6617330.9400000004</v>
      </c>
      <c r="L446" s="83">
        <v>-52479</v>
      </c>
      <c r="M446" s="83">
        <v>0</v>
      </c>
      <c r="N446" s="83">
        <v>6564769.8600000003</v>
      </c>
      <c r="O446" s="35">
        <f>ROWS($A$8:N446)</f>
        <v>439</v>
      </c>
      <c r="P446" s="35" t="str">
        <f>IF($A446='Signature Page'!$H$8,O446,"")</f>
        <v/>
      </c>
      <c r="Q446" s="35" t="str">
        <f>IFERROR(SMALL($P$8:$P$1794,ROWS($P$8:P446)),"")</f>
        <v/>
      </c>
      <c r="R446" s="31" t="str">
        <f t="shared" si="6"/>
        <v>E50010010000</v>
      </c>
    </row>
    <row r="447" spans="1:18" s="31" customFormat="1" ht="19.7" customHeight="1" x14ac:dyDescent="0.25">
      <c r="A447" s="68" t="s">
        <v>52</v>
      </c>
      <c r="B447" s="69">
        <v>1</v>
      </c>
      <c r="C447" s="68">
        <v>10010021</v>
      </c>
      <c r="D447" s="70" t="s">
        <v>1053</v>
      </c>
      <c r="E447" s="70" t="s">
        <v>1137</v>
      </c>
      <c r="F447" s="70" t="s">
        <v>128</v>
      </c>
      <c r="G447" s="69" t="s">
        <v>131</v>
      </c>
      <c r="H447" s="70" t="s">
        <v>1056</v>
      </c>
      <c r="I447" s="83">
        <v>82.08</v>
      </c>
      <c r="J447" s="83">
        <v>0</v>
      </c>
      <c r="K447" s="83">
        <v>0</v>
      </c>
      <c r="L447" s="83">
        <v>0</v>
      </c>
      <c r="M447" s="83">
        <v>0</v>
      </c>
      <c r="N447" s="83">
        <v>82.08</v>
      </c>
      <c r="O447" s="35">
        <f>ROWS($A$8:N447)</f>
        <v>440</v>
      </c>
      <c r="P447" s="35" t="str">
        <f>IF($A447='Signature Page'!$H$8,O447,"")</f>
        <v/>
      </c>
      <c r="Q447" s="35" t="str">
        <f>IFERROR(SMALL($P$8:$P$1794,ROWS($P$8:P447)),"")</f>
        <v/>
      </c>
      <c r="R447" s="31" t="str">
        <f t="shared" si="6"/>
        <v>E50010010021</v>
      </c>
    </row>
    <row r="448" spans="1:18" s="31" customFormat="1" ht="19.7" customHeight="1" x14ac:dyDescent="0.25">
      <c r="A448" s="68" t="s">
        <v>52</v>
      </c>
      <c r="B448" s="69">
        <v>1</v>
      </c>
      <c r="C448" s="68">
        <v>10020000</v>
      </c>
      <c r="D448" s="70" t="s">
        <v>1053</v>
      </c>
      <c r="E448" s="70" t="s">
        <v>1137</v>
      </c>
      <c r="F448" s="70" t="s">
        <v>128</v>
      </c>
      <c r="G448" s="69" t="s">
        <v>133</v>
      </c>
      <c r="H448" s="70" t="s">
        <v>1056</v>
      </c>
      <c r="I448" s="83">
        <v>0</v>
      </c>
      <c r="J448" s="83">
        <v>0</v>
      </c>
      <c r="K448" s="83">
        <v>1</v>
      </c>
      <c r="L448" s="83">
        <v>0</v>
      </c>
      <c r="M448" s="83">
        <v>0</v>
      </c>
      <c r="N448" s="83">
        <v>1</v>
      </c>
      <c r="O448" s="35">
        <f>ROWS($A$8:N448)</f>
        <v>441</v>
      </c>
      <c r="P448" s="35" t="str">
        <f>IF($A448='Signature Page'!$H$8,O448,"")</f>
        <v/>
      </c>
      <c r="Q448" s="35" t="str">
        <f>IFERROR(SMALL($P$8:$P$1794,ROWS($P$8:P448)),"")</f>
        <v/>
      </c>
      <c r="R448" s="31" t="str">
        <f t="shared" si="6"/>
        <v>E50010020000</v>
      </c>
    </row>
    <row r="449" spans="1:18" s="31" customFormat="1" ht="19.7" customHeight="1" x14ac:dyDescent="0.25">
      <c r="A449" s="68" t="s">
        <v>52</v>
      </c>
      <c r="B449" s="69">
        <v>1</v>
      </c>
      <c r="C449" s="68">
        <v>10050023</v>
      </c>
      <c r="D449" s="70" t="s">
        <v>1053</v>
      </c>
      <c r="E449" s="70" t="s">
        <v>1137</v>
      </c>
      <c r="F449" s="70" t="s">
        <v>128</v>
      </c>
      <c r="G449" s="69" t="s">
        <v>1489</v>
      </c>
      <c r="H449" s="70" t="s">
        <v>1056</v>
      </c>
      <c r="I449" s="83">
        <v>0</v>
      </c>
      <c r="J449" s="83">
        <v>0</v>
      </c>
      <c r="K449" s="83">
        <v>0</v>
      </c>
      <c r="L449" s="83">
        <v>52479</v>
      </c>
      <c r="M449" s="83">
        <v>0</v>
      </c>
      <c r="N449" s="83">
        <v>52479</v>
      </c>
      <c r="O449" s="35">
        <f>ROWS($A$8:N449)</f>
        <v>442</v>
      </c>
      <c r="P449" s="35" t="str">
        <f>IF($A449='Signature Page'!$H$8,O449,"")</f>
        <v/>
      </c>
      <c r="Q449" s="35" t="str">
        <f>IFERROR(SMALL($P$8:$P$1794,ROWS($P$8:P449)),"")</f>
        <v/>
      </c>
      <c r="R449" s="31" t="str">
        <f t="shared" si="6"/>
        <v>E50010050023</v>
      </c>
    </row>
    <row r="450" spans="1:18" s="31" customFormat="1" ht="19.7" customHeight="1" x14ac:dyDescent="0.25">
      <c r="A450" s="68" t="s">
        <v>52</v>
      </c>
      <c r="B450" s="69">
        <v>1</v>
      </c>
      <c r="C450" s="68">
        <v>28370000</v>
      </c>
      <c r="D450" s="70" t="s">
        <v>1053</v>
      </c>
      <c r="E450" s="70" t="s">
        <v>1137</v>
      </c>
      <c r="F450" s="70" t="s">
        <v>128</v>
      </c>
      <c r="G450" s="69" t="s">
        <v>137</v>
      </c>
      <c r="H450" s="70" t="s">
        <v>1056</v>
      </c>
      <c r="I450" s="83">
        <v>0</v>
      </c>
      <c r="J450" s="83">
        <v>-22881.39</v>
      </c>
      <c r="K450" s="83">
        <v>0</v>
      </c>
      <c r="L450" s="83">
        <v>0</v>
      </c>
      <c r="M450" s="83">
        <v>0</v>
      </c>
      <c r="N450" s="83">
        <v>-22881.39</v>
      </c>
      <c r="O450" s="35">
        <f>ROWS($A$8:N450)</f>
        <v>443</v>
      </c>
      <c r="P450" s="35" t="str">
        <f>IF($A450='Signature Page'!$H$8,O450,"")</f>
        <v/>
      </c>
      <c r="Q450" s="35" t="str">
        <f>IFERROR(SMALL($P$8:$P$1794,ROWS($P$8:P450)),"")</f>
        <v/>
      </c>
      <c r="R450" s="31" t="str">
        <f t="shared" si="6"/>
        <v>E50028370000</v>
      </c>
    </row>
    <row r="451" spans="1:18" s="31" customFormat="1" ht="19.7" customHeight="1" x14ac:dyDescent="0.25">
      <c r="A451" s="68" t="s">
        <v>52</v>
      </c>
      <c r="B451" s="69">
        <v>1</v>
      </c>
      <c r="C451" s="68">
        <v>30350000</v>
      </c>
      <c r="D451" s="70" t="s">
        <v>1054</v>
      </c>
      <c r="E451" s="70" t="s">
        <v>1137</v>
      </c>
      <c r="F451" s="70" t="s">
        <v>128</v>
      </c>
      <c r="G451" s="69" t="s">
        <v>144</v>
      </c>
      <c r="H451" s="70" t="s">
        <v>1056</v>
      </c>
      <c r="I451" s="83">
        <v>-1840816.3</v>
      </c>
      <c r="J451" s="83">
        <v>-787432</v>
      </c>
      <c r="K451" s="83">
        <v>488287.55</v>
      </c>
      <c r="L451" s="83">
        <v>0</v>
      </c>
      <c r="M451" s="83">
        <v>0</v>
      </c>
      <c r="N451" s="83">
        <v>-2139960.75</v>
      </c>
      <c r="O451" s="35">
        <f>ROWS($A$8:N451)</f>
        <v>444</v>
      </c>
      <c r="P451" s="35" t="str">
        <f>IF($A451='Signature Page'!$H$8,O451,"")</f>
        <v/>
      </c>
      <c r="Q451" s="35" t="str">
        <f>IFERROR(SMALL($P$8:$P$1794,ROWS($P$8:P451)),"")</f>
        <v/>
      </c>
      <c r="R451" s="31" t="str">
        <f t="shared" si="6"/>
        <v>E50030350000</v>
      </c>
    </row>
    <row r="452" spans="1:18" s="31" customFormat="1" ht="19.7" customHeight="1" x14ac:dyDescent="0.25">
      <c r="A452" s="68" t="s">
        <v>52</v>
      </c>
      <c r="B452" s="69">
        <v>1</v>
      </c>
      <c r="C452" s="68">
        <v>31840000</v>
      </c>
      <c r="D452" s="70" t="s">
        <v>1057</v>
      </c>
      <c r="E452" s="70" t="s">
        <v>1137</v>
      </c>
      <c r="F452" s="70" t="s">
        <v>128</v>
      </c>
      <c r="G452" s="69" t="s">
        <v>260</v>
      </c>
      <c r="H452" s="70" t="s">
        <v>1056</v>
      </c>
      <c r="I452" s="83">
        <v>-2881410.65</v>
      </c>
      <c r="J452" s="83">
        <v>-1166284.23</v>
      </c>
      <c r="K452" s="83">
        <v>968043.48</v>
      </c>
      <c r="L452" s="83">
        <v>0</v>
      </c>
      <c r="M452" s="83">
        <v>0</v>
      </c>
      <c r="N452" s="83">
        <v>-3079651.4</v>
      </c>
      <c r="O452" s="35">
        <f>ROWS($A$8:N452)</f>
        <v>445</v>
      </c>
      <c r="P452" s="35" t="str">
        <f>IF($A452='Signature Page'!$H$8,O452,"")</f>
        <v/>
      </c>
      <c r="Q452" s="35" t="str">
        <f>IFERROR(SMALL($P$8:$P$1794,ROWS($P$8:P452)),"")</f>
        <v/>
      </c>
      <c r="R452" s="31" t="str">
        <f t="shared" si="6"/>
        <v>E50031840000</v>
      </c>
    </row>
    <row r="453" spans="1:18" s="31" customFormat="1" ht="19.7" customHeight="1" x14ac:dyDescent="0.25">
      <c r="A453" s="68" t="s">
        <v>52</v>
      </c>
      <c r="B453" s="69">
        <v>1</v>
      </c>
      <c r="C453" s="68">
        <v>31850000</v>
      </c>
      <c r="D453" s="70" t="s">
        <v>1057</v>
      </c>
      <c r="E453" s="70" t="s">
        <v>1137</v>
      </c>
      <c r="F453" s="70" t="s">
        <v>128</v>
      </c>
      <c r="G453" s="69" t="s">
        <v>261</v>
      </c>
      <c r="H453" s="70" t="s">
        <v>1056</v>
      </c>
      <c r="I453" s="83">
        <v>-2474586.7599999998</v>
      </c>
      <c r="J453" s="83">
        <v>-3636062.62</v>
      </c>
      <c r="K453" s="83">
        <v>3364883.12</v>
      </c>
      <c r="L453" s="83">
        <v>0</v>
      </c>
      <c r="M453" s="83">
        <v>0</v>
      </c>
      <c r="N453" s="83">
        <v>-2745766.26</v>
      </c>
      <c r="O453" s="35">
        <f>ROWS($A$8:N453)</f>
        <v>446</v>
      </c>
      <c r="P453" s="35" t="str">
        <f>IF($A453='Signature Page'!$H$8,O453,"")</f>
        <v/>
      </c>
      <c r="Q453" s="35" t="str">
        <f>IFERROR(SMALL($P$8:$P$1794,ROWS($P$8:P453)),"")</f>
        <v/>
      </c>
      <c r="R453" s="31" t="str">
        <f t="shared" si="6"/>
        <v>E50031850000</v>
      </c>
    </row>
    <row r="454" spans="1:18" s="31" customFormat="1" ht="19.7" customHeight="1" x14ac:dyDescent="0.25">
      <c r="A454" s="68" t="s">
        <v>52</v>
      </c>
      <c r="B454" s="69">
        <v>1</v>
      </c>
      <c r="C454" s="68">
        <v>39580000</v>
      </c>
      <c r="D454" s="70" t="s">
        <v>1057</v>
      </c>
      <c r="E454" s="70" t="s">
        <v>1137</v>
      </c>
      <c r="F454" s="70" t="s">
        <v>128</v>
      </c>
      <c r="G454" s="69" t="s">
        <v>579</v>
      </c>
      <c r="H454" s="70" t="s">
        <v>1056</v>
      </c>
      <c r="I454" s="83">
        <v>-13225.48</v>
      </c>
      <c r="J454" s="83">
        <v>-607.15</v>
      </c>
      <c r="K454" s="83">
        <v>0</v>
      </c>
      <c r="L454" s="83">
        <v>0</v>
      </c>
      <c r="M454" s="83">
        <v>0</v>
      </c>
      <c r="N454" s="83">
        <v>-13832.63</v>
      </c>
      <c r="O454" s="35">
        <f>ROWS($A$8:N454)</f>
        <v>447</v>
      </c>
      <c r="P454" s="35" t="str">
        <f>IF($A454='Signature Page'!$H$8,O454,"")</f>
        <v/>
      </c>
      <c r="Q454" s="35" t="str">
        <f>IFERROR(SMALL($P$8:$P$1794,ROWS($P$8:P454)),"")</f>
        <v/>
      </c>
      <c r="R454" s="31" t="str">
        <f t="shared" si="6"/>
        <v>E50039580000</v>
      </c>
    </row>
    <row r="455" spans="1:18" s="31" customFormat="1" ht="19.7" customHeight="1" x14ac:dyDescent="0.25">
      <c r="A455" s="68" t="s">
        <v>52</v>
      </c>
      <c r="B455" s="69">
        <v>59</v>
      </c>
      <c r="C455" s="68">
        <v>49550000</v>
      </c>
      <c r="D455" s="70" t="s">
        <v>1057</v>
      </c>
      <c r="E455" s="70" t="s">
        <v>1137</v>
      </c>
      <c r="F455" s="70" t="s">
        <v>1110</v>
      </c>
      <c r="G455" s="69" t="s">
        <v>929</v>
      </c>
      <c r="H455" s="70" t="s">
        <v>1056</v>
      </c>
      <c r="I455" s="83">
        <v>-38905866.390000001</v>
      </c>
      <c r="J455" s="83">
        <v>-38261474.990000002</v>
      </c>
      <c r="K455" s="83">
        <v>43366778.479999997</v>
      </c>
      <c r="L455" s="83">
        <v>0</v>
      </c>
      <c r="M455" s="83">
        <v>0</v>
      </c>
      <c r="N455" s="83">
        <v>-33800562.899999999</v>
      </c>
      <c r="O455" s="35">
        <f>ROWS($A$8:N455)</f>
        <v>448</v>
      </c>
      <c r="P455" s="35" t="str">
        <f>IF($A455='Signature Page'!$H$8,O455,"")</f>
        <v/>
      </c>
      <c r="Q455" s="35" t="str">
        <f>IFERROR(SMALL($P$8:$P$1794,ROWS($P$8:P455)),"")</f>
        <v/>
      </c>
      <c r="R455" s="31" t="str">
        <f t="shared" si="6"/>
        <v>E50049550000</v>
      </c>
    </row>
    <row r="456" spans="1:18" s="31" customFormat="1" ht="19.7" customHeight="1" x14ac:dyDescent="0.25">
      <c r="A456" s="68" t="s">
        <v>53</v>
      </c>
      <c r="B456" s="69">
        <v>1</v>
      </c>
      <c r="C456" s="68">
        <v>10010000</v>
      </c>
      <c r="D456" s="70" t="s">
        <v>1053</v>
      </c>
      <c r="E456" s="70" t="s">
        <v>1138</v>
      </c>
      <c r="F456" s="70" t="s">
        <v>128</v>
      </c>
      <c r="G456" s="69" t="s">
        <v>128</v>
      </c>
      <c r="H456" s="70" t="s">
        <v>1056</v>
      </c>
      <c r="I456" s="83">
        <v>0</v>
      </c>
      <c r="J456" s="83">
        <v>0</v>
      </c>
      <c r="K456" s="83">
        <v>1818831.04</v>
      </c>
      <c r="L456" s="83">
        <v>-23414</v>
      </c>
      <c r="M456" s="83">
        <v>0</v>
      </c>
      <c r="N456" s="83">
        <v>1795417.04</v>
      </c>
      <c r="O456" s="35">
        <f>ROWS($A$8:N456)</f>
        <v>449</v>
      </c>
      <c r="P456" s="35" t="str">
        <f>IF($A456='Signature Page'!$H$8,O456,"")</f>
        <v/>
      </c>
      <c r="Q456" s="35" t="str">
        <f>IFERROR(SMALL($P$8:$P$1794,ROWS($P$8:P456)),"")</f>
        <v/>
      </c>
      <c r="R456" s="31" t="str">
        <f t="shared" ref="R456:R519" si="7">CONCATENATE(A456,C456)</f>
        <v>E55010010000</v>
      </c>
    </row>
    <row r="457" spans="1:18" s="31" customFormat="1" ht="19.7" customHeight="1" x14ac:dyDescent="0.25">
      <c r="A457" s="68" t="s">
        <v>53</v>
      </c>
      <c r="B457" s="69">
        <v>1</v>
      </c>
      <c r="C457" s="68">
        <v>10050023</v>
      </c>
      <c r="D457" s="70" t="s">
        <v>1053</v>
      </c>
      <c r="E457" s="70" t="s">
        <v>1138</v>
      </c>
      <c r="F457" s="70" t="s">
        <v>128</v>
      </c>
      <c r="G457" s="69" t="s">
        <v>1489</v>
      </c>
      <c r="H457" s="70" t="s">
        <v>1056</v>
      </c>
      <c r="I457" s="83">
        <v>0</v>
      </c>
      <c r="J457" s="83">
        <v>0</v>
      </c>
      <c r="K457" s="83">
        <v>0</v>
      </c>
      <c r="L457" s="83">
        <v>23414</v>
      </c>
      <c r="M457" s="83">
        <v>0</v>
      </c>
      <c r="N457" s="83">
        <v>23414</v>
      </c>
      <c r="O457" s="35">
        <f>ROWS($A$8:N457)</f>
        <v>450</v>
      </c>
      <c r="P457" s="35" t="str">
        <f>IF($A457='Signature Page'!$H$8,O457,"")</f>
        <v/>
      </c>
      <c r="Q457" s="35" t="str">
        <f>IFERROR(SMALL($P$8:$P$1794,ROWS($P$8:P457)),"")</f>
        <v/>
      </c>
      <c r="R457" s="31" t="str">
        <f t="shared" si="7"/>
        <v>E55010050023</v>
      </c>
    </row>
    <row r="458" spans="1:18" s="31" customFormat="1" ht="19.7" customHeight="1" x14ac:dyDescent="0.25">
      <c r="A458" s="68" t="s">
        <v>53</v>
      </c>
      <c r="B458" s="69">
        <v>1</v>
      </c>
      <c r="C458" s="68">
        <v>28370000</v>
      </c>
      <c r="D458" s="70" t="s">
        <v>1053</v>
      </c>
      <c r="E458" s="70" t="s">
        <v>1138</v>
      </c>
      <c r="F458" s="70" t="s">
        <v>128</v>
      </c>
      <c r="G458" s="69" t="s">
        <v>137</v>
      </c>
      <c r="H458" s="70" t="s">
        <v>1056</v>
      </c>
      <c r="I458" s="83">
        <v>0</v>
      </c>
      <c r="J458" s="83">
        <v>-7000</v>
      </c>
      <c r="K458" s="83">
        <v>0</v>
      </c>
      <c r="L458" s="83">
        <v>0</v>
      </c>
      <c r="M458" s="83">
        <v>0</v>
      </c>
      <c r="N458" s="83">
        <v>-7000</v>
      </c>
      <c r="O458" s="35">
        <f>ROWS($A$8:N458)</f>
        <v>451</v>
      </c>
      <c r="P458" s="35" t="str">
        <f>IF($A458='Signature Page'!$H$8,O458,"")</f>
        <v/>
      </c>
      <c r="Q458" s="35" t="str">
        <f>IFERROR(SMALL($P$8:$P$1794,ROWS($P$8:P458)),"")</f>
        <v/>
      </c>
      <c r="R458" s="31" t="str">
        <f t="shared" si="7"/>
        <v>E55028370000</v>
      </c>
    </row>
    <row r="459" spans="1:18" s="31" customFormat="1" ht="19.7" customHeight="1" x14ac:dyDescent="0.25">
      <c r="A459" s="68" t="s">
        <v>53</v>
      </c>
      <c r="B459" s="69">
        <v>1</v>
      </c>
      <c r="C459" s="68">
        <v>30350051</v>
      </c>
      <c r="D459" s="70" t="s">
        <v>1055</v>
      </c>
      <c r="E459" s="70" t="s">
        <v>1138</v>
      </c>
      <c r="F459" s="70" t="s">
        <v>128</v>
      </c>
      <c r="G459" s="69" t="s">
        <v>166</v>
      </c>
      <c r="H459" s="70" t="s">
        <v>1056</v>
      </c>
      <c r="I459" s="83">
        <v>-15046.15</v>
      </c>
      <c r="J459" s="83">
        <v>0</v>
      </c>
      <c r="K459" s="83">
        <v>15046.15</v>
      </c>
      <c r="L459" s="83">
        <v>0</v>
      </c>
      <c r="M459" s="83">
        <v>0</v>
      </c>
      <c r="N459" s="83">
        <v>0</v>
      </c>
      <c r="O459" s="35">
        <f>ROWS($A$8:N459)</f>
        <v>452</v>
      </c>
      <c r="P459" s="35" t="str">
        <f>IF($A459='Signature Page'!$H$8,O459,"")</f>
        <v/>
      </c>
      <c r="Q459" s="35" t="str">
        <f>IFERROR(SMALL($P$8:$P$1794,ROWS($P$8:P459)),"")</f>
        <v/>
      </c>
      <c r="R459" s="31" t="str">
        <f t="shared" si="7"/>
        <v>E55030350051</v>
      </c>
    </row>
    <row r="460" spans="1:18" s="31" customFormat="1" ht="19.7" customHeight="1" x14ac:dyDescent="0.25">
      <c r="A460" s="68" t="s">
        <v>53</v>
      </c>
      <c r="B460" s="69">
        <v>5</v>
      </c>
      <c r="C460" s="68">
        <v>34170000</v>
      </c>
      <c r="D460" s="70" t="s">
        <v>1055</v>
      </c>
      <c r="E460" s="70" t="s">
        <v>1138</v>
      </c>
      <c r="F460" s="70" t="s">
        <v>1101</v>
      </c>
      <c r="G460" s="69" t="s">
        <v>339</v>
      </c>
      <c r="H460" s="70" t="s">
        <v>1056</v>
      </c>
      <c r="I460" s="83">
        <v>-9184127.0800000001</v>
      </c>
      <c r="J460" s="83">
        <v>-8812282.4600000009</v>
      </c>
      <c r="K460" s="83">
        <v>11149526.92</v>
      </c>
      <c r="L460" s="83">
        <v>-1267999</v>
      </c>
      <c r="M460" s="83">
        <v>0</v>
      </c>
      <c r="N460" s="83">
        <v>-8114881.6200000001</v>
      </c>
      <c r="O460" s="35">
        <f>ROWS($A$8:N460)</f>
        <v>453</v>
      </c>
      <c r="P460" s="35" t="str">
        <f>IF($A460='Signature Page'!$H$8,O460,"")</f>
        <v/>
      </c>
      <c r="Q460" s="35" t="str">
        <f>IFERROR(SMALL($P$8:$P$1794,ROWS($P$8:P460)),"")</f>
        <v/>
      </c>
      <c r="R460" s="31" t="str">
        <f t="shared" si="7"/>
        <v>E55034170000</v>
      </c>
    </row>
    <row r="461" spans="1:18" s="31" customFormat="1" ht="19.7" customHeight="1" x14ac:dyDescent="0.25">
      <c r="A461" s="68" t="s">
        <v>53</v>
      </c>
      <c r="B461" s="69">
        <v>5</v>
      </c>
      <c r="C461" s="68">
        <v>34170001</v>
      </c>
      <c r="D461" s="70" t="s">
        <v>1055</v>
      </c>
      <c r="E461" s="70" t="s">
        <v>1138</v>
      </c>
      <c r="F461" s="70" t="s">
        <v>1101</v>
      </c>
      <c r="G461" s="69" t="s">
        <v>340</v>
      </c>
      <c r="H461" s="70" t="s">
        <v>1056</v>
      </c>
      <c r="I461" s="83">
        <v>-1083628.23</v>
      </c>
      <c r="J461" s="83">
        <v>-443031.43</v>
      </c>
      <c r="K461" s="83">
        <v>0</v>
      </c>
      <c r="L461" s="83">
        <v>0</v>
      </c>
      <c r="M461" s="83">
        <v>0</v>
      </c>
      <c r="N461" s="83">
        <v>-1526659.66</v>
      </c>
      <c r="O461" s="35">
        <f>ROWS($A$8:N461)</f>
        <v>454</v>
      </c>
      <c r="P461" s="35" t="str">
        <f>IF($A461='Signature Page'!$H$8,O461,"")</f>
        <v/>
      </c>
      <c r="Q461" s="35" t="str">
        <f>IFERROR(SMALL($P$8:$P$1794,ROWS($P$8:P461)),"")</f>
        <v/>
      </c>
      <c r="R461" s="31" t="str">
        <f t="shared" si="7"/>
        <v>E55034170001</v>
      </c>
    </row>
    <row r="462" spans="1:18" s="31" customFormat="1" ht="19.7" customHeight="1" x14ac:dyDescent="0.25">
      <c r="A462" s="68" t="s">
        <v>53</v>
      </c>
      <c r="B462" s="69">
        <v>1</v>
      </c>
      <c r="C462" s="68">
        <v>39580000</v>
      </c>
      <c r="D462" s="70" t="s">
        <v>1057</v>
      </c>
      <c r="E462" s="70" t="s">
        <v>1138</v>
      </c>
      <c r="F462" s="70" t="s">
        <v>128</v>
      </c>
      <c r="G462" s="69" t="s">
        <v>579</v>
      </c>
      <c r="H462" s="70" t="s">
        <v>1056</v>
      </c>
      <c r="I462" s="83">
        <v>-21621</v>
      </c>
      <c r="J462" s="83">
        <v>-195</v>
      </c>
      <c r="K462" s="83">
        <v>0</v>
      </c>
      <c r="L462" s="83">
        <v>0</v>
      </c>
      <c r="M462" s="83">
        <v>0</v>
      </c>
      <c r="N462" s="83">
        <v>-21816</v>
      </c>
      <c r="O462" s="35">
        <f>ROWS($A$8:N462)</f>
        <v>455</v>
      </c>
      <c r="P462" s="35" t="str">
        <f>IF($A462='Signature Page'!$H$8,O462,"")</f>
        <v/>
      </c>
      <c r="Q462" s="35" t="str">
        <f>IFERROR(SMALL($P$8:$P$1794,ROWS($P$8:P462)),"")</f>
        <v/>
      </c>
      <c r="R462" s="31" t="str">
        <f t="shared" si="7"/>
        <v>E55039580000</v>
      </c>
    </row>
    <row r="463" spans="1:18" s="31" customFormat="1" ht="19.7" customHeight="1" x14ac:dyDescent="0.25">
      <c r="A463" s="68" t="s">
        <v>53</v>
      </c>
      <c r="B463" s="69">
        <v>1</v>
      </c>
      <c r="C463" s="68">
        <v>41540000</v>
      </c>
      <c r="D463" s="70" t="s">
        <v>1057</v>
      </c>
      <c r="E463" s="70" t="s">
        <v>1138</v>
      </c>
      <c r="F463" s="70" t="s">
        <v>128</v>
      </c>
      <c r="G463" s="69" t="s">
        <v>622</v>
      </c>
      <c r="H463" s="70" t="s">
        <v>1056</v>
      </c>
      <c r="I463" s="83">
        <v>-141583.6</v>
      </c>
      <c r="J463" s="83">
        <v>0</v>
      </c>
      <c r="K463" s="83">
        <v>0</v>
      </c>
      <c r="L463" s="83">
        <v>0</v>
      </c>
      <c r="M463" s="83">
        <v>0</v>
      </c>
      <c r="N463" s="83">
        <v>-141583.6</v>
      </c>
      <c r="O463" s="35">
        <f>ROWS($A$8:N463)</f>
        <v>456</v>
      </c>
      <c r="P463" s="35" t="str">
        <f>IF($A463='Signature Page'!$H$8,O463,"")</f>
        <v/>
      </c>
      <c r="Q463" s="35" t="str">
        <f>IFERROR(SMALL($P$8:$P$1794,ROWS($P$8:P463)),"")</f>
        <v/>
      </c>
      <c r="R463" s="31" t="str">
        <f t="shared" si="7"/>
        <v>E55041540000</v>
      </c>
    </row>
    <row r="464" spans="1:18" s="31" customFormat="1" ht="19.7" customHeight="1" x14ac:dyDescent="0.25">
      <c r="A464" s="68" t="s">
        <v>53</v>
      </c>
      <c r="B464" s="69">
        <v>5</v>
      </c>
      <c r="C464" s="68">
        <v>47990000</v>
      </c>
      <c r="D464" s="70" t="s">
        <v>1055</v>
      </c>
      <c r="E464" s="70" t="s">
        <v>1138</v>
      </c>
      <c r="F464" s="70" t="s">
        <v>1101</v>
      </c>
      <c r="G464" s="69" t="s">
        <v>863</v>
      </c>
      <c r="H464" s="70" t="s">
        <v>1056</v>
      </c>
      <c r="I464" s="83">
        <v>-44123.16</v>
      </c>
      <c r="J464" s="83">
        <v>0</v>
      </c>
      <c r="K464" s="83">
        <v>146553.25</v>
      </c>
      <c r="L464" s="83">
        <v>-172000</v>
      </c>
      <c r="M464" s="83">
        <v>0</v>
      </c>
      <c r="N464" s="83">
        <v>-69569.91</v>
      </c>
      <c r="O464" s="35">
        <f>ROWS($A$8:N464)</f>
        <v>457</v>
      </c>
      <c r="P464" s="35" t="str">
        <f>IF($A464='Signature Page'!$H$8,O464,"")</f>
        <v/>
      </c>
      <c r="Q464" s="35" t="str">
        <f>IFERROR(SMALL($P$8:$P$1794,ROWS($P$8:P464)),"")</f>
        <v/>
      </c>
      <c r="R464" s="31" t="str">
        <f t="shared" si="7"/>
        <v>E55047990000</v>
      </c>
    </row>
    <row r="465" spans="1:18" s="31" customFormat="1" ht="19.7" customHeight="1" x14ac:dyDescent="0.25">
      <c r="A465" s="68" t="s">
        <v>1060</v>
      </c>
      <c r="B465" s="69">
        <v>1</v>
      </c>
      <c r="C465" s="68">
        <v>28370000</v>
      </c>
      <c r="D465" s="70" t="s">
        <v>1053</v>
      </c>
      <c r="E465" s="70" t="s">
        <v>1139</v>
      </c>
      <c r="F465" s="70" t="s">
        <v>128</v>
      </c>
      <c r="G465" s="69" t="s">
        <v>137</v>
      </c>
      <c r="H465" s="70" t="s">
        <v>1140</v>
      </c>
      <c r="I465" s="83">
        <v>0</v>
      </c>
      <c r="J465" s="83">
        <v>0</v>
      </c>
      <c r="K465" s="83">
        <v>0</v>
      </c>
      <c r="L465" s="83">
        <v>-23777259</v>
      </c>
      <c r="M465" s="83">
        <v>0</v>
      </c>
      <c r="N465" s="83">
        <v>-23777259</v>
      </c>
      <c r="O465" s="35">
        <f>ROWS($A$8:N465)</f>
        <v>458</v>
      </c>
      <c r="P465" s="35" t="str">
        <f>IF($A465='Signature Page'!$H$8,O465,"")</f>
        <v/>
      </c>
      <c r="Q465" s="35" t="str">
        <f>IFERROR(SMALL($P$8:$P$1794,ROWS($P$8:P465)),"")</f>
        <v/>
      </c>
      <c r="R465" s="31" t="str">
        <f t="shared" si="7"/>
        <v>F01028370000</v>
      </c>
    </row>
    <row r="466" spans="1:18" s="31" customFormat="1" ht="19.7" customHeight="1" x14ac:dyDescent="0.25">
      <c r="A466" s="68" t="s">
        <v>1060</v>
      </c>
      <c r="B466" s="69">
        <v>1</v>
      </c>
      <c r="C466" s="68" t="s">
        <v>570</v>
      </c>
      <c r="D466" s="70" t="s">
        <v>1054</v>
      </c>
      <c r="E466" s="70" t="s">
        <v>1139</v>
      </c>
      <c r="F466" s="70" t="s">
        <v>128</v>
      </c>
      <c r="G466" s="69" t="s">
        <v>571</v>
      </c>
      <c r="H466" s="70" t="s">
        <v>1140</v>
      </c>
      <c r="I466" s="83">
        <v>-65480.82</v>
      </c>
      <c r="J466" s="83">
        <v>0</v>
      </c>
      <c r="K466" s="83">
        <v>0</v>
      </c>
      <c r="L466" s="83">
        <v>0</v>
      </c>
      <c r="M466" s="83">
        <v>0</v>
      </c>
      <c r="N466" s="83">
        <v>-65480.82</v>
      </c>
      <c r="O466" s="35">
        <f>ROWS($A$8:N466)</f>
        <v>459</v>
      </c>
      <c r="P466" s="35" t="str">
        <f>IF($A466='Signature Page'!$H$8,O466,"")</f>
        <v/>
      </c>
      <c r="Q466" s="35" t="str">
        <f>IFERROR(SMALL($P$8:$P$1794,ROWS($P$8:P466)),"")</f>
        <v/>
      </c>
      <c r="R466" s="31" t="str">
        <f t="shared" si="7"/>
        <v>F01038K80000</v>
      </c>
    </row>
    <row r="467" spans="1:18" s="31" customFormat="1" ht="19.7" customHeight="1" x14ac:dyDescent="0.25">
      <c r="A467" s="68" t="s">
        <v>1061</v>
      </c>
      <c r="B467" s="69">
        <v>1</v>
      </c>
      <c r="C467" s="68">
        <v>10010000</v>
      </c>
      <c r="D467" s="70" t="s">
        <v>1053</v>
      </c>
      <c r="E467" s="70" t="s">
        <v>1141</v>
      </c>
      <c r="F467" s="70" t="s">
        <v>128</v>
      </c>
      <c r="G467" s="69" t="s">
        <v>128</v>
      </c>
      <c r="H467" s="70" t="s">
        <v>1056</v>
      </c>
      <c r="I467" s="83">
        <v>-4600</v>
      </c>
      <c r="J467" s="83">
        <v>0</v>
      </c>
      <c r="K467" s="83">
        <v>4600</v>
      </c>
      <c r="L467" s="83">
        <v>0</v>
      </c>
      <c r="M467" s="83">
        <v>0</v>
      </c>
      <c r="N467" s="83">
        <v>0</v>
      </c>
      <c r="O467" s="35">
        <f>ROWS($A$8:N467)</f>
        <v>460</v>
      </c>
      <c r="P467" s="35" t="str">
        <f>IF($A467='Signature Page'!$H$8,O467,"")</f>
        <v/>
      </c>
      <c r="Q467" s="35" t="str">
        <f>IFERROR(SMALL($P$8:$P$1794,ROWS($P$8:P467)),"")</f>
        <v/>
      </c>
      <c r="R467" s="31" t="str">
        <f t="shared" si="7"/>
        <v>F03010010000</v>
      </c>
    </row>
    <row r="468" spans="1:18" s="31" customFormat="1" ht="19.7" customHeight="1" x14ac:dyDescent="0.25">
      <c r="A468" s="68" t="s">
        <v>54</v>
      </c>
      <c r="B468" s="69">
        <v>1</v>
      </c>
      <c r="C468" s="68">
        <v>10010000</v>
      </c>
      <c r="D468" s="70" t="s">
        <v>1053</v>
      </c>
      <c r="E468" s="70" t="s">
        <v>1142</v>
      </c>
      <c r="F468" s="70" t="s">
        <v>128</v>
      </c>
      <c r="G468" s="69" t="s">
        <v>128</v>
      </c>
      <c r="H468" s="70" t="s">
        <v>1056</v>
      </c>
      <c r="I468" s="83">
        <v>1741.4</v>
      </c>
      <c r="J468" s="83">
        <v>0</v>
      </c>
      <c r="K468" s="83">
        <v>5523822.9000000004</v>
      </c>
      <c r="L468" s="83">
        <v>-58131</v>
      </c>
      <c r="M468" s="83">
        <v>0</v>
      </c>
      <c r="N468" s="83">
        <v>5467433.2999999998</v>
      </c>
      <c r="O468" s="35">
        <f>ROWS($A$8:N468)</f>
        <v>461</v>
      </c>
      <c r="P468" s="35" t="str">
        <f>IF($A468='Signature Page'!$H$8,O468,"")</f>
        <v/>
      </c>
      <c r="Q468" s="35" t="str">
        <f>IFERROR(SMALL($P$8:$P$1794,ROWS($P$8:P468)),"")</f>
        <v/>
      </c>
      <c r="R468" s="31" t="str">
        <f t="shared" si="7"/>
        <v>F27010010000</v>
      </c>
    </row>
    <row r="469" spans="1:18" s="31" customFormat="1" ht="19.7" customHeight="1" x14ac:dyDescent="0.25">
      <c r="A469" s="68" t="s">
        <v>54</v>
      </c>
      <c r="B469" s="69">
        <v>1</v>
      </c>
      <c r="C469" s="68">
        <v>10050023</v>
      </c>
      <c r="D469" s="70" t="s">
        <v>1053</v>
      </c>
      <c r="E469" s="70" t="s">
        <v>1142</v>
      </c>
      <c r="F469" s="70" t="s">
        <v>128</v>
      </c>
      <c r="G469" s="69" t="s">
        <v>1489</v>
      </c>
      <c r="H469" s="70" t="s">
        <v>1056</v>
      </c>
      <c r="I469" s="83">
        <v>0</v>
      </c>
      <c r="J469" s="83">
        <v>0</v>
      </c>
      <c r="K469" s="83">
        <v>0</v>
      </c>
      <c r="L469" s="83">
        <v>58131</v>
      </c>
      <c r="M469" s="83">
        <v>0</v>
      </c>
      <c r="N469" s="83">
        <v>58131</v>
      </c>
      <c r="O469" s="35">
        <f>ROWS($A$8:N469)</f>
        <v>462</v>
      </c>
      <c r="P469" s="35" t="str">
        <f>IF($A469='Signature Page'!$H$8,O469,"")</f>
        <v/>
      </c>
      <c r="Q469" s="35" t="str">
        <f>IFERROR(SMALL($P$8:$P$1794,ROWS($P$8:P469)),"")</f>
        <v/>
      </c>
      <c r="R469" s="31" t="str">
        <f t="shared" si="7"/>
        <v>F27010050023</v>
      </c>
    </row>
    <row r="470" spans="1:18" s="31" customFormat="1" ht="19.7" customHeight="1" x14ac:dyDescent="0.25">
      <c r="A470" s="68" t="s">
        <v>54</v>
      </c>
      <c r="B470" s="69">
        <v>1</v>
      </c>
      <c r="C470" s="68">
        <v>28370000</v>
      </c>
      <c r="D470" s="70" t="s">
        <v>1053</v>
      </c>
      <c r="E470" s="70" t="s">
        <v>1142</v>
      </c>
      <c r="F470" s="70" t="s">
        <v>128</v>
      </c>
      <c r="G470" s="69" t="s">
        <v>137</v>
      </c>
      <c r="H470" s="70" t="s">
        <v>1056</v>
      </c>
      <c r="I470" s="83">
        <v>0</v>
      </c>
      <c r="J470" s="83">
        <v>-1767.5</v>
      </c>
      <c r="K470" s="83">
        <v>0</v>
      </c>
      <c r="L470" s="83">
        <v>0</v>
      </c>
      <c r="M470" s="83">
        <v>0</v>
      </c>
      <c r="N470" s="83">
        <v>-1767.5</v>
      </c>
      <c r="O470" s="35">
        <f>ROWS($A$8:N470)</f>
        <v>463</v>
      </c>
      <c r="P470" s="35" t="str">
        <f>IF($A470='Signature Page'!$H$8,O470,"")</f>
        <v/>
      </c>
      <c r="Q470" s="35" t="str">
        <f>IFERROR(SMALL($P$8:$P$1794,ROWS($P$8:P470)),"")</f>
        <v/>
      </c>
      <c r="R470" s="31" t="str">
        <f t="shared" si="7"/>
        <v>F27028370000</v>
      </c>
    </row>
    <row r="471" spans="1:18" s="31" customFormat="1" ht="19.7" customHeight="1" x14ac:dyDescent="0.25">
      <c r="A471" s="68" t="s">
        <v>54</v>
      </c>
      <c r="B471" s="69">
        <v>1</v>
      </c>
      <c r="C471" s="68">
        <v>30350000</v>
      </c>
      <c r="D471" s="70" t="s">
        <v>1053</v>
      </c>
      <c r="E471" s="70" t="s">
        <v>1142</v>
      </c>
      <c r="F471" s="70" t="s">
        <v>128</v>
      </c>
      <c r="G471" s="69" t="s">
        <v>144</v>
      </c>
      <c r="H471" s="70" t="s">
        <v>1056</v>
      </c>
      <c r="I471" s="83">
        <v>-1045.1099999999999</v>
      </c>
      <c r="J471" s="83">
        <v>0</v>
      </c>
      <c r="K471" s="83">
        <v>-249812.97</v>
      </c>
      <c r="L471" s="83">
        <v>0</v>
      </c>
      <c r="M471" s="83">
        <v>0</v>
      </c>
      <c r="N471" s="83">
        <v>-250858.08</v>
      </c>
      <c r="O471" s="35">
        <f>ROWS($A$8:N471)</f>
        <v>464</v>
      </c>
      <c r="P471" s="35" t="str">
        <f>IF($A471='Signature Page'!$H$8,O471,"")</f>
        <v/>
      </c>
      <c r="Q471" s="35" t="str">
        <f>IFERROR(SMALL($P$8:$P$1794,ROWS($P$8:P471)),"")</f>
        <v/>
      </c>
      <c r="R471" s="31" t="str">
        <f t="shared" si="7"/>
        <v>F27030350000</v>
      </c>
    </row>
    <row r="472" spans="1:18" s="31" customFormat="1" ht="19.7" customHeight="1" x14ac:dyDescent="0.25">
      <c r="A472" s="68" t="s">
        <v>54</v>
      </c>
      <c r="B472" s="69">
        <v>1</v>
      </c>
      <c r="C472" s="68">
        <v>37190000</v>
      </c>
      <c r="D472" s="70" t="s">
        <v>1055</v>
      </c>
      <c r="E472" s="70" t="s">
        <v>1142</v>
      </c>
      <c r="F472" s="70" t="s">
        <v>128</v>
      </c>
      <c r="G472" s="69" t="s">
        <v>458</v>
      </c>
      <c r="H472" s="70" t="s">
        <v>1056</v>
      </c>
      <c r="I472" s="83">
        <v>-84572.39</v>
      </c>
      <c r="J472" s="83">
        <v>-250000</v>
      </c>
      <c r="K472" s="83">
        <v>312100</v>
      </c>
      <c r="L472" s="83">
        <v>0</v>
      </c>
      <c r="M472" s="83">
        <v>0</v>
      </c>
      <c r="N472" s="83">
        <v>-22472.39</v>
      </c>
      <c r="O472" s="35">
        <f>ROWS($A$8:N472)</f>
        <v>465</v>
      </c>
      <c r="P472" s="35" t="str">
        <f>IF($A472='Signature Page'!$H$8,O472,"")</f>
        <v/>
      </c>
      <c r="Q472" s="35" t="str">
        <f>IFERROR(SMALL($P$8:$P$1794,ROWS($P$8:P472)),"")</f>
        <v/>
      </c>
      <c r="R472" s="31" t="str">
        <f t="shared" si="7"/>
        <v>F27037190000</v>
      </c>
    </row>
    <row r="473" spans="1:18" s="31" customFormat="1" ht="19.7" customHeight="1" x14ac:dyDescent="0.25">
      <c r="A473" s="68" t="s">
        <v>54</v>
      </c>
      <c r="B473" s="69">
        <v>5</v>
      </c>
      <c r="C473" s="68" t="s">
        <v>514</v>
      </c>
      <c r="D473" s="70" t="s">
        <v>1054</v>
      </c>
      <c r="E473" s="70" t="s">
        <v>1142</v>
      </c>
      <c r="F473" s="70" t="s">
        <v>1101</v>
      </c>
      <c r="G473" s="69" t="s">
        <v>515</v>
      </c>
      <c r="H473" s="70" t="s">
        <v>1056</v>
      </c>
      <c r="I473" s="83">
        <v>-282370.68</v>
      </c>
      <c r="J473" s="83">
        <v>-1329838.4099999999</v>
      </c>
      <c r="K473" s="83">
        <v>1196673.6499999999</v>
      </c>
      <c r="L473" s="83">
        <v>0</v>
      </c>
      <c r="M473" s="83">
        <v>0</v>
      </c>
      <c r="N473" s="83">
        <v>-415535.44</v>
      </c>
      <c r="O473" s="35">
        <f>ROWS($A$8:N473)</f>
        <v>466</v>
      </c>
      <c r="P473" s="35" t="str">
        <f>IF($A473='Signature Page'!$H$8,O473,"")</f>
        <v/>
      </c>
      <c r="Q473" s="35" t="str">
        <f>IFERROR(SMALL($P$8:$P$1794,ROWS($P$8:P473)),"")</f>
        <v/>
      </c>
      <c r="R473" s="31" t="str">
        <f t="shared" si="7"/>
        <v>F27037K20000</v>
      </c>
    </row>
    <row r="474" spans="1:18" s="31" customFormat="1" ht="19.7" customHeight="1" x14ac:dyDescent="0.25">
      <c r="A474" s="68" t="s">
        <v>54</v>
      </c>
      <c r="B474" s="69">
        <v>1</v>
      </c>
      <c r="C474" s="68">
        <v>39580000</v>
      </c>
      <c r="D474" s="70" t="s">
        <v>1057</v>
      </c>
      <c r="E474" s="70" t="s">
        <v>1142</v>
      </c>
      <c r="F474" s="70" t="s">
        <v>128</v>
      </c>
      <c r="G474" s="69" t="s">
        <v>579</v>
      </c>
      <c r="H474" s="70" t="s">
        <v>1056</v>
      </c>
      <c r="I474" s="83">
        <v>-385.38</v>
      </c>
      <c r="J474" s="83">
        <v>0</v>
      </c>
      <c r="K474" s="83">
        <v>0</v>
      </c>
      <c r="L474" s="83">
        <v>0</v>
      </c>
      <c r="M474" s="83">
        <v>0</v>
      </c>
      <c r="N474" s="83">
        <v>-385.38</v>
      </c>
      <c r="O474" s="35">
        <f>ROWS($A$8:N474)</f>
        <v>467</v>
      </c>
      <c r="P474" s="35" t="str">
        <f>IF($A474='Signature Page'!$H$8,O474,"")</f>
        <v/>
      </c>
      <c r="Q474" s="35" t="str">
        <f>IFERROR(SMALL($P$8:$P$1794,ROWS($P$8:P474)),"")</f>
        <v/>
      </c>
      <c r="R474" s="31" t="str">
        <f t="shared" si="7"/>
        <v>F27039580000</v>
      </c>
    </row>
    <row r="475" spans="1:18" s="31" customFormat="1" ht="19.7" customHeight="1" x14ac:dyDescent="0.25">
      <c r="A475" s="68" t="s">
        <v>1062</v>
      </c>
      <c r="B475" s="69">
        <v>1</v>
      </c>
      <c r="C475" s="68">
        <v>10010000</v>
      </c>
      <c r="D475" s="70" t="s">
        <v>1053</v>
      </c>
      <c r="E475" s="70" t="s">
        <v>1143</v>
      </c>
      <c r="F475" s="70" t="s">
        <v>128</v>
      </c>
      <c r="G475" s="69" t="s">
        <v>128</v>
      </c>
      <c r="H475" s="70" t="s">
        <v>1056</v>
      </c>
      <c r="I475" s="83">
        <v>-2983673.82</v>
      </c>
      <c r="J475" s="83">
        <v>0</v>
      </c>
      <c r="K475" s="83">
        <v>24931.07</v>
      </c>
      <c r="L475" s="83">
        <v>0</v>
      </c>
      <c r="M475" s="83">
        <v>0</v>
      </c>
      <c r="N475" s="83">
        <v>-2958742.75</v>
      </c>
      <c r="O475" s="35">
        <f>ROWS($A$8:N475)</f>
        <v>468</v>
      </c>
      <c r="P475" s="35" t="str">
        <f>IF($A475='Signature Page'!$H$8,O475,"")</f>
        <v/>
      </c>
      <c r="Q475" s="35" t="str">
        <f>IFERROR(SMALL($P$8:$P$1794,ROWS($P$8:P475)),"")</f>
        <v/>
      </c>
      <c r="R475" s="31" t="str">
        <f t="shared" si="7"/>
        <v>F30010010000</v>
      </c>
    </row>
    <row r="476" spans="1:18" s="31" customFormat="1" ht="19.7" customHeight="1" x14ac:dyDescent="0.25">
      <c r="A476" s="68" t="s">
        <v>1062</v>
      </c>
      <c r="B476" s="69">
        <v>1</v>
      </c>
      <c r="C476" s="68">
        <v>28370000</v>
      </c>
      <c r="D476" s="70" t="s">
        <v>1053</v>
      </c>
      <c r="E476" s="70" t="s">
        <v>1143</v>
      </c>
      <c r="F476" s="70" t="s">
        <v>128</v>
      </c>
      <c r="G476" s="69" t="s">
        <v>137</v>
      </c>
      <c r="H476" s="70" t="s">
        <v>1056</v>
      </c>
      <c r="I476" s="83">
        <v>0</v>
      </c>
      <c r="J476" s="83">
        <v>-355036</v>
      </c>
      <c r="K476" s="83">
        <v>0</v>
      </c>
      <c r="L476" s="83">
        <v>0</v>
      </c>
      <c r="M476" s="83">
        <v>0</v>
      </c>
      <c r="N476" s="83">
        <v>-355036</v>
      </c>
      <c r="O476" s="35">
        <f>ROWS($A$8:N476)</f>
        <v>469</v>
      </c>
      <c r="P476" s="35" t="str">
        <f>IF($A476='Signature Page'!$H$8,O476,"")</f>
        <v/>
      </c>
      <c r="Q476" s="35" t="str">
        <f>IFERROR(SMALL($P$8:$P$1794,ROWS($P$8:P476)),"")</f>
        <v/>
      </c>
      <c r="R476" s="31" t="str">
        <f t="shared" si="7"/>
        <v>F30028370000</v>
      </c>
    </row>
    <row r="477" spans="1:18" s="31" customFormat="1" ht="19.7" customHeight="1" x14ac:dyDescent="0.25">
      <c r="A477" s="68" t="s">
        <v>1062</v>
      </c>
      <c r="B477" s="69">
        <v>1</v>
      </c>
      <c r="C477" s="68">
        <v>49730000</v>
      </c>
      <c r="D477" s="70" t="s">
        <v>1055</v>
      </c>
      <c r="E477" s="70" t="s">
        <v>1143</v>
      </c>
      <c r="F477" s="70" t="s">
        <v>128</v>
      </c>
      <c r="G477" s="69" t="s">
        <v>931</v>
      </c>
      <c r="H477" s="70" t="s">
        <v>1056</v>
      </c>
      <c r="I477" s="83">
        <v>-714214</v>
      </c>
      <c r="J477" s="83">
        <v>0</v>
      </c>
      <c r="K477" s="83">
        <v>0</v>
      </c>
      <c r="L477" s="83">
        <v>0</v>
      </c>
      <c r="M477" s="83">
        <v>0</v>
      </c>
      <c r="N477" s="83">
        <v>-714214</v>
      </c>
      <c r="O477" s="35">
        <f>ROWS($A$8:N477)</f>
        <v>470</v>
      </c>
      <c r="P477" s="35" t="str">
        <f>IF($A477='Signature Page'!$H$8,O477,"")</f>
        <v/>
      </c>
      <c r="Q477" s="35" t="str">
        <f>IFERROR(SMALL($P$8:$P$1794,ROWS($P$8:P477)),"")</f>
        <v/>
      </c>
      <c r="R477" s="31" t="str">
        <f t="shared" si="7"/>
        <v>F30049730000</v>
      </c>
    </row>
    <row r="478" spans="1:18" s="31" customFormat="1" ht="19.7" customHeight="1" x14ac:dyDescent="0.25">
      <c r="A478" s="68" t="s">
        <v>1063</v>
      </c>
      <c r="B478" s="69">
        <v>1</v>
      </c>
      <c r="C478" s="68">
        <v>10010000</v>
      </c>
      <c r="D478" s="70" t="s">
        <v>1053</v>
      </c>
      <c r="E478" s="70" t="s">
        <v>1144</v>
      </c>
      <c r="F478" s="70" t="s">
        <v>128</v>
      </c>
      <c r="G478" s="69" t="s">
        <v>128</v>
      </c>
      <c r="H478" s="70" t="s">
        <v>1056</v>
      </c>
      <c r="I478" s="83">
        <v>0</v>
      </c>
      <c r="J478" s="83">
        <v>0</v>
      </c>
      <c r="K478" s="83">
        <v>0</v>
      </c>
      <c r="L478" s="83">
        <v>209194431</v>
      </c>
      <c r="M478" s="83">
        <v>0</v>
      </c>
      <c r="N478" s="83">
        <v>209194431</v>
      </c>
      <c r="O478" s="35">
        <f>ROWS($A$8:N478)</f>
        <v>471</v>
      </c>
      <c r="P478" s="35" t="str">
        <f>IF($A478='Signature Page'!$H$8,O478,"")</f>
        <v/>
      </c>
      <c r="Q478" s="35" t="str">
        <f>IFERROR(SMALL($P$8:$P$1794,ROWS($P$8:P478)),"")</f>
        <v/>
      </c>
      <c r="R478" s="31" t="str">
        <f t="shared" si="7"/>
        <v>F31010010000</v>
      </c>
    </row>
    <row r="479" spans="1:18" s="31" customFormat="1" ht="19.7" customHeight="1" x14ac:dyDescent="0.25">
      <c r="A479" s="68" t="s">
        <v>1063</v>
      </c>
      <c r="B479" s="69">
        <v>1</v>
      </c>
      <c r="C479" s="68">
        <v>10050023</v>
      </c>
      <c r="D479" s="70" t="s">
        <v>1053</v>
      </c>
      <c r="E479" s="70" t="s">
        <v>1144</v>
      </c>
      <c r="F479" s="70" t="s">
        <v>128</v>
      </c>
      <c r="G479" s="69" t="s">
        <v>1489</v>
      </c>
      <c r="H479" s="70" t="s">
        <v>1056</v>
      </c>
      <c r="I479" s="83">
        <v>0</v>
      </c>
      <c r="J479" s="83">
        <v>0</v>
      </c>
      <c r="K479" s="83">
        <v>0</v>
      </c>
      <c r="L479" s="83">
        <v>116323459</v>
      </c>
      <c r="M479" s="83">
        <v>0</v>
      </c>
      <c r="N479" s="83">
        <v>116323459</v>
      </c>
      <c r="O479" s="35">
        <f>ROWS($A$8:N479)</f>
        <v>472</v>
      </c>
      <c r="P479" s="35" t="str">
        <f>IF($A479='Signature Page'!$H$8,O479,"")</f>
        <v/>
      </c>
      <c r="Q479" s="35" t="str">
        <f>IFERROR(SMALL($P$8:$P$1794,ROWS($P$8:P479)),"")</f>
        <v/>
      </c>
      <c r="R479" s="31" t="str">
        <f t="shared" si="7"/>
        <v>F31010050023</v>
      </c>
    </row>
    <row r="480" spans="1:18" s="31" customFormat="1" ht="19.7" customHeight="1" x14ac:dyDescent="0.25">
      <c r="A480" s="68" t="s">
        <v>1064</v>
      </c>
      <c r="B480" s="69">
        <v>1</v>
      </c>
      <c r="C480" s="68">
        <v>10019000</v>
      </c>
      <c r="D480" s="70" t="s">
        <v>1053</v>
      </c>
      <c r="E480" s="70" t="s">
        <v>1145</v>
      </c>
      <c r="F480" s="70" t="s">
        <v>128</v>
      </c>
      <c r="G480" s="69" t="s">
        <v>1501</v>
      </c>
      <c r="H480" s="70" t="s">
        <v>1140</v>
      </c>
      <c r="I480" s="83">
        <v>0</v>
      </c>
      <c r="J480" s="83">
        <v>0</v>
      </c>
      <c r="K480" s="83">
        <v>112105230.75</v>
      </c>
      <c r="L480" s="83">
        <v>0</v>
      </c>
      <c r="M480" s="83">
        <v>0</v>
      </c>
      <c r="N480" s="83">
        <v>112105230.75</v>
      </c>
      <c r="O480" s="35">
        <f>ROWS($A$8:N480)</f>
        <v>473</v>
      </c>
      <c r="P480" s="35" t="str">
        <f>IF($A480='Signature Page'!$H$8,O480,"")</f>
        <v/>
      </c>
      <c r="Q480" s="35" t="str">
        <f>IFERROR(SMALL($P$8:$P$1794,ROWS($P$8:P480)),"")</f>
        <v/>
      </c>
      <c r="R480" s="31" t="str">
        <f t="shared" si="7"/>
        <v>F50010019000</v>
      </c>
    </row>
    <row r="481" spans="1:18" s="31" customFormat="1" ht="19.7" customHeight="1" x14ac:dyDescent="0.25">
      <c r="A481" s="68" t="s">
        <v>1064</v>
      </c>
      <c r="B481" s="69">
        <v>1</v>
      </c>
      <c r="C481" s="68">
        <v>39580000</v>
      </c>
      <c r="D481" s="70" t="s">
        <v>1057</v>
      </c>
      <c r="E481" s="70" t="s">
        <v>1145</v>
      </c>
      <c r="F481" s="70" t="s">
        <v>128</v>
      </c>
      <c r="G481" s="69" t="s">
        <v>579</v>
      </c>
      <c r="H481" s="70" t="s">
        <v>1140</v>
      </c>
      <c r="I481" s="83">
        <v>-9805.7000000000007</v>
      </c>
      <c r="J481" s="83">
        <v>0</v>
      </c>
      <c r="K481" s="83">
        <v>0</v>
      </c>
      <c r="L481" s="83">
        <v>0</v>
      </c>
      <c r="M481" s="83">
        <v>0</v>
      </c>
      <c r="N481" s="83">
        <v>-9805.7000000000007</v>
      </c>
      <c r="O481" s="35">
        <f>ROWS($A$8:N481)</f>
        <v>474</v>
      </c>
      <c r="P481" s="35" t="str">
        <f>IF($A481='Signature Page'!$H$8,O481,"")</f>
        <v/>
      </c>
      <c r="Q481" s="35" t="str">
        <f>IFERROR(SMALL($P$8:$P$1794,ROWS($P$8:P481)),"")</f>
        <v/>
      </c>
      <c r="R481" s="31" t="str">
        <f t="shared" si="7"/>
        <v>F50039580000</v>
      </c>
    </row>
    <row r="482" spans="1:18" s="31" customFormat="1" ht="19.7" customHeight="1" x14ac:dyDescent="0.25">
      <c r="A482" s="68" t="s">
        <v>55</v>
      </c>
      <c r="B482" s="69">
        <v>1</v>
      </c>
      <c r="C482" s="68">
        <v>10010000</v>
      </c>
      <c r="D482" s="70" t="s">
        <v>1053</v>
      </c>
      <c r="E482" s="70" t="s">
        <v>1146</v>
      </c>
      <c r="F482" s="70" t="s">
        <v>128</v>
      </c>
      <c r="G482" s="69" t="s">
        <v>128</v>
      </c>
      <c r="H482" s="70" t="s">
        <v>1065</v>
      </c>
      <c r="I482" s="83">
        <v>10.16</v>
      </c>
      <c r="J482" s="83">
        <v>0</v>
      </c>
      <c r="K482" s="83">
        <v>37698561.560000002</v>
      </c>
      <c r="L482" s="83">
        <v>0</v>
      </c>
      <c r="M482" s="83">
        <v>0</v>
      </c>
      <c r="N482" s="83">
        <v>37698571.719999999</v>
      </c>
      <c r="O482" s="35">
        <f>ROWS($A$8:N482)</f>
        <v>475</v>
      </c>
      <c r="P482" s="35" t="str">
        <f>IF($A482='Signature Page'!$H$8,O482,"")</f>
        <v/>
      </c>
      <c r="Q482" s="35" t="str">
        <f>IFERROR(SMALL($P$8:$P$1794,ROWS($P$8:P482)),"")</f>
        <v/>
      </c>
      <c r="R482" s="31" t="str">
        <f t="shared" si="7"/>
        <v>H03010010000</v>
      </c>
    </row>
    <row r="483" spans="1:18" s="31" customFormat="1" ht="19.7" customHeight="1" x14ac:dyDescent="0.25">
      <c r="A483" s="68" t="s">
        <v>55</v>
      </c>
      <c r="B483" s="69">
        <v>1</v>
      </c>
      <c r="C483" s="68">
        <v>10050023</v>
      </c>
      <c r="D483" s="70" t="s">
        <v>1053</v>
      </c>
      <c r="E483" s="70" t="s">
        <v>1146</v>
      </c>
      <c r="F483" s="70" t="s">
        <v>128</v>
      </c>
      <c r="G483" s="69" t="s">
        <v>1489</v>
      </c>
      <c r="H483" s="70" t="s">
        <v>1065</v>
      </c>
      <c r="I483" s="83">
        <v>0</v>
      </c>
      <c r="J483" s="83">
        <v>0</v>
      </c>
      <c r="K483" s="83">
        <v>887953.53</v>
      </c>
      <c r="L483" s="83">
        <v>0</v>
      </c>
      <c r="M483" s="83">
        <v>0</v>
      </c>
      <c r="N483" s="83">
        <v>887953.53</v>
      </c>
      <c r="O483" s="35">
        <f>ROWS($A$8:N483)</f>
        <v>476</v>
      </c>
      <c r="P483" s="35" t="str">
        <f>IF($A483='Signature Page'!$H$8,O483,"")</f>
        <v/>
      </c>
      <c r="Q483" s="35" t="str">
        <f>IFERROR(SMALL($P$8:$P$1794,ROWS($P$8:P483)),"")</f>
        <v/>
      </c>
      <c r="R483" s="31" t="str">
        <f t="shared" si="7"/>
        <v>H03010050023</v>
      </c>
    </row>
    <row r="484" spans="1:18" s="31" customFormat="1" ht="19.7" customHeight="1" x14ac:dyDescent="0.25">
      <c r="A484" s="68" t="s">
        <v>55</v>
      </c>
      <c r="B484" s="69">
        <v>1</v>
      </c>
      <c r="C484" s="68">
        <v>28230000</v>
      </c>
      <c r="D484" s="70" t="s">
        <v>1053</v>
      </c>
      <c r="E484" s="70" t="s">
        <v>1146</v>
      </c>
      <c r="F484" s="70" t="s">
        <v>128</v>
      </c>
      <c r="G484" s="69" t="s">
        <v>136</v>
      </c>
      <c r="H484" s="70" t="s">
        <v>1065</v>
      </c>
      <c r="I484" s="83">
        <v>0</v>
      </c>
      <c r="J484" s="83">
        <v>-495.8</v>
      </c>
      <c r="K484" s="83">
        <v>0</v>
      </c>
      <c r="L484" s="83">
        <v>0</v>
      </c>
      <c r="M484" s="83">
        <v>0</v>
      </c>
      <c r="N484" s="83">
        <v>-495.8</v>
      </c>
      <c r="O484" s="35">
        <f>ROWS($A$8:N484)</f>
        <v>477</v>
      </c>
      <c r="P484" s="35" t="str">
        <f>IF($A484='Signature Page'!$H$8,O484,"")</f>
        <v/>
      </c>
      <c r="Q484" s="35" t="str">
        <f>IFERROR(SMALL($P$8:$P$1794,ROWS($P$8:P484)),"")</f>
        <v/>
      </c>
      <c r="R484" s="31" t="str">
        <f t="shared" si="7"/>
        <v>H03028230000</v>
      </c>
    </row>
    <row r="485" spans="1:18" s="31" customFormat="1" ht="19.7" customHeight="1" x14ac:dyDescent="0.25">
      <c r="A485" s="68" t="s">
        <v>55</v>
      </c>
      <c r="B485" s="69">
        <v>1</v>
      </c>
      <c r="C485" s="68">
        <v>28370000</v>
      </c>
      <c r="D485" s="70" t="s">
        <v>1053</v>
      </c>
      <c r="E485" s="70" t="s">
        <v>1146</v>
      </c>
      <c r="F485" s="70" t="s">
        <v>128</v>
      </c>
      <c r="G485" s="69" t="s">
        <v>137</v>
      </c>
      <c r="H485" s="70" t="s">
        <v>1065</v>
      </c>
      <c r="I485" s="83">
        <v>0</v>
      </c>
      <c r="J485" s="83">
        <v>-3522.23</v>
      </c>
      <c r="K485" s="83">
        <v>0</v>
      </c>
      <c r="L485" s="83">
        <v>0</v>
      </c>
      <c r="M485" s="83">
        <v>0</v>
      </c>
      <c r="N485" s="83">
        <v>-3522.23</v>
      </c>
      <c r="O485" s="35">
        <f>ROWS($A$8:N485)</f>
        <v>478</v>
      </c>
      <c r="P485" s="35" t="str">
        <f>IF($A485='Signature Page'!$H$8,O485,"")</f>
        <v/>
      </c>
      <c r="Q485" s="35" t="str">
        <f>IFERROR(SMALL($P$8:$P$1794,ROWS($P$8:P485)),"")</f>
        <v/>
      </c>
      <c r="R485" s="31" t="str">
        <f t="shared" si="7"/>
        <v>H03028370000</v>
      </c>
    </row>
    <row r="486" spans="1:18" s="31" customFormat="1" ht="19.7" customHeight="1" x14ac:dyDescent="0.25">
      <c r="A486" s="68" t="s">
        <v>55</v>
      </c>
      <c r="B486" s="69">
        <v>1</v>
      </c>
      <c r="C486" s="68">
        <v>30350000</v>
      </c>
      <c r="D486" s="70" t="s">
        <v>1053</v>
      </c>
      <c r="E486" s="70" t="s">
        <v>1146</v>
      </c>
      <c r="F486" s="70" t="s">
        <v>128</v>
      </c>
      <c r="G486" s="69" t="s">
        <v>144</v>
      </c>
      <c r="H486" s="70" t="s">
        <v>1065</v>
      </c>
      <c r="I486" s="83">
        <v>-2519905.9900000002</v>
      </c>
      <c r="J486" s="83">
        <v>-4058776.4</v>
      </c>
      <c r="K486" s="83">
        <v>4155629.4</v>
      </c>
      <c r="L486" s="83">
        <v>0</v>
      </c>
      <c r="M486" s="83">
        <v>0</v>
      </c>
      <c r="N486" s="83">
        <v>-2423052.9900000002</v>
      </c>
      <c r="O486" s="35">
        <f>ROWS($A$8:N486)</f>
        <v>479</v>
      </c>
      <c r="P486" s="35" t="str">
        <f>IF($A486='Signature Page'!$H$8,O486,"")</f>
        <v/>
      </c>
      <c r="Q486" s="35" t="str">
        <f>IFERROR(SMALL($P$8:$P$1794,ROWS($P$8:P486)),"")</f>
        <v/>
      </c>
      <c r="R486" s="31" t="str">
        <f t="shared" si="7"/>
        <v>H03030350000</v>
      </c>
    </row>
    <row r="487" spans="1:18" s="31" customFormat="1" ht="19.7" customHeight="1" x14ac:dyDescent="0.25">
      <c r="A487" s="68" t="s">
        <v>55</v>
      </c>
      <c r="B487" s="69">
        <v>1</v>
      </c>
      <c r="C487" s="68">
        <v>30350099</v>
      </c>
      <c r="D487" s="70" t="s">
        <v>1057</v>
      </c>
      <c r="E487" s="70" t="s">
        <v>1146</v>
      </c>
      <c r="F487" s="70" t="s">
        <v>128</v>
      </c>
      <c r="G487" s="69" t="s">
        <v>1298</v>
      </c>
      <c r="H487" s="70" t="s">
        <v>1065</v>
      </c>
      <c r="I487" s="83">
        <v>-25170.47</v>
      </c>
      <c r="J487" s="83">
        <v>0</v>
      </c>
      <c r="K487" s="83">
        <v>0</v>
      </c>
      <c r="L487" s="83">
        <v>0</v>
      </c>
      <c r="M487" s="83">
        <v>0</v>
      </c>
      <c r="N487" s="83">
        <v>-25170.47</v>
      </c>
      <c r="O487" s="35">
        <f>ROWS($A$8:N487)</f>
        <v>480</v>
      </c>
      <c r="P487" s="35" t="str">
        <f>IF($A487='Signature Page'!$H$8,O487,"")</f>
        <v/>
      </c>
      <c r="Q487" s="35" t="str">
        <f>IFERROR(SMALL($P$8:$P$1794,ROWS($P$8:P487)),"")</f>
        <v/>
      </c>
      <c r="R487" s="31" t="str">
        <f t="shared" si="7"/>
        <v>H03030350099</v>
      </c>
    </row>
    <row r="488" spans="1:18" s="31" customFormat="1" ht="19.7" customHeight="1" x14ac:dyDescent="0.25">
      <c r="A488" s="68" t="s">
        <v>55</v>
      </c>
      <c r="B488" s="69">
        <v>1</v>
      </c>
      <c r="C488" s="68">
        <v>39580000</v>
      </c>
      <c r="D488" s="70" t="s">
        <v>1057</v>
      </c>
      <c r="E488" s="70" t="s">
        <v>1146</v>
      </c>
      <c r="F488" s="70" t="s">
        <v>128</v>
      </c>
      <c r="G488" s="69" t="s">
        <v>579</v>
      </c>
      <c r="H488" s="70" t="s">
        <v>1065</v>
      </c>
      <c r="I488" s="83">
        <v>-3098.47</v>
      </c>
      <c r="J488" s="83">
        <v>0</v>
      </c>
      <c r="K488" s="83">
        <v>0</v>
      </c>
      <c r="L488" s="83">
        <v>0</v>
      </c>
      <c r="M488" s="83">
        <v>0</v>
      </c>
      <c r="N488" s="83">
        <v>-3098.47</v>
      </c>
      <c r="O488" s="35">
        <f>ROWS($A$8:N488)</f>
        <v>481</v>
      </c>
      <c r="P488" s="35" t="str">
        <f>IF($A488='Signature Page'!$H$8,O488,"")</f>
        <v/>
      </c>
      <c r="Q488" s="35" t="str">
        <f>IFERROR(SMALL($P$8:$P$1794,ROWS($P$8:P488)),"")</f>
        <v/>
      </c>
      <c r="R488" s="31" t="str">
        <f t="shared" si="7"/>
        <v>H03039580000</v>
      </c>
    </row>
    <row r="489" spans="1:18" s="31" customFormat="1" ht="19.7" customHeight="1" x14ac:dyDescent="0.25">
      <c r="A489" s="68" t="s">
        <v>55</v>
      </c>
      <c r="B489" s="69">
        <v>1</v>
      </c>
      <c r="C489" s="68">
        <v>43790000</v>
      </c>
      <c r="D489" s="70" t="s">
        <v>1053</v>
      </c>
      <c r="E489" s="70" t="s">
        <v>1146</v>
      </c>
      <c r="F489" s="70" t="s">
        <v>128</v>
      </c>
      <c r="G489" s="69" t="s">
        <v>330</v>
      </c>
      <c r="H489" s="70" t="s">
        <v>1065</v>
      </c>
      <c r="I489" s="83">
        <v>-3.63</v>
      </c>
      <c r="J489" s="83">
        <v>0</v>
      </c>
      <c r="K489" s="83">
        <v>0</v>
      </c>
      <c r="L489" s="83">
        <v>0</v>
      </c>
      <c r="M489" s="83">
        <v>0</v>
      </c>
      <c r="N489" s="83">
        <v>-3.63</v>
      </c>
      <c r="O489" s="35">
        <f>ROWS($A$8:N489)</f>
        <v>482</v>
      </c>
      <c r="P489" s="35" t="str">
        <f>IF($A489='Signature Page'!$H$8,O489,"")</f>
        <v/>
      </c>
      <c r="Q489" s="35" t="str">
        <f>IFERROR(SMALL($P$8:$P$1794,ROWS($P$8:P489)),"")</f>
        <v/>
      </c>
      <c r="R489" s="31" t="str">
        <f t="shared" si="7"/>
        <v>H03043790000</v>
      </c>
    </row>
    <row r="490" spans="1:18" s="31" customFormat="1" ht="19.7" customHeight="1" x14ac:dyDescent="0.25">
      <c r="A490" s="68" t="s">
        <v>55</v>
      </c>
      <c r="B490" s="69">
        <v>22</v>
      </c>
      <c r="C490" s="68" t="s">
        <v>692</v>
      </c>
      <c r="D490" s="70" t="s">
        <v>1055</v>
      </c>
      <c r="E490" s="70" t="s">
        <v>1146</v>
      </c>
      <c r="F490" s="70" t="s">
        <v>693</v>
      </c>
      <c r="G490" s="69" t="s">
        <v>693</v>
      </c>
      <c r="H490" s="70" t="s">
        <v>1065</v>
      </c>
      <c r="I490" s="83">
        <v>-104341744.78</v>
      </c>
      <c r="J490" s="83">
        <v>-154691.5</v>
      </c>
      <c r="K490" s="83">
        <v>387812445.25999999</v>
      </c>
      <c r="L490" s="83">
        <v>-434540449.25</v>
      </c>
      <c r="M490" s="83">
        <v>0</v>
      </c>
      <c r="N490" s="83">
        <v>-151224440.27000001</v>
      </c>
      <c r="O490" s="35">
        <f>ROWS($A$8:N490)</f>
        <v>483</v>
      </c>
      <c r="P490" s="35" t="str">
        <f>IF($A490='Signature Page'!$H$8,O490,"")</f>
        <v/>
      </c>
      <c r="Q490" s="35" t="str">
        <f>IFERROR(SMALL($P$8:$P$1794,ROWS($P$8:P490)),"")</f>
        <v/>
      </c>
      <c r="R490" s="31" t="str">
        <f t="shared" si="7"/>
        <v>H03043B10000</v>
      </c>
    </row>
    <row r="491" spans="1:18" s="31" customFormat="1" ht="19.7" customHeight="1" x14ac:dyDescent="0.25">
      <c r="A491" s="68" t="s">
        <v>55</v>
      </c>
      <c r="B491" s="69">
        <v>1</v>
      </c>
      <c r="C491" s="68">
        <v>44130000</v>
      </c>
      <c r="D491" s="70" t="s">
        <v>1057</v>
      </c>
      <c r="E491" s="70" t="s">
        <v>1146</v>
      </c>
      <c r="F491" s="70" t="s">
        <v>128</v>
      </c>
      <c r="G491" s="69" t="s">
        <v>715</v>
      </c>
      <c r="H491" s="70" t="s">
        <v>1065</v>
      </c>
      <c r="I491" s="83">
        <v>-10365.85</v>
      </c>
      <c r="J491" s="83">
        <v>-194.97</v>
      </c>
      <c r="K491" s="83">
        <v>0</v>
      </c>
      <c r="L491" s="83">
        <v>0</v>
      </c>
      <c r="M491" s="83">
        <v>0</v>
      </c>
      <c r="N491" s="83">
        <v>-10560.82</v>
      </c>
      <c r="O491" s="35">
        <f>ROWS($A$8:N491)</f>
        <v>484</v>
      </c>
      <c r="P491" s="35" t="str">
        <f>IF($A491='Signature Page'!$H$8,O491,"")</f>
        <v/>
      </c>
      <c r="Q491" s="35" t="str">
        <f>IFERROR(SMALL($P$8:$P$1794,ROWS($P$8:P491)),"")</f>
        <v/>
      </c>
      <c r="R491" s="31" t="str">
        <f t="shared" si="7"/>
        <v>H03044130000</v>
      </c>
    </row>
    <row r="492" spans="1:18" s="31" customFormat="1" ht="19.7" customHeight="1" x14ac:dyDescent="0.25">
      <c r="A492" s="68" t="s">
        <v>55</v>
      </c>
      <c r="B492" s="69">
        <v>1</v>
      </c>
      <c r="C492" s="68">
        <v>45250000</v>
      </c>
      <c r="D492" s="70" t="s">
        <v>1057</v>
      </c>
      <c r="E492" s="70" t="s">
        <v>1146</v>
      </c>
      <c r="F492" s="70" t="s">
        <v>128</v>
      </c>
      <c r="G492" s="69" t="s">
        <v>758</v>
      </c>
      <c r="H492" s="70" t="s">
        <v>1065</v>
      </c>
      <c r="I492" s="83">
        <v>-688.4</v>
      </c>
      <c r="J492" s="83">
        <v>0</v>
      </c>
      <c r="K492" s="83">
        <v>0</v>
      </c>
      <c r="L492" s="83">
        <v>0</v>
      </c>
      <c r="M492" s="83">
        <v>0</v>
      </c>
      <c r="N492" s="83">
        <v>-688.4</v>
      </c>
      <c r="O492" s="35">
        <f>ROWS($A$8:N492)</f>
        <v>485</v>
      </c>
      <c r="P492" s="35" t="str">
        <f>IF($A492='Signature Page'!$H$8,O492,"")</f>
        <v/>
      </c>
      <c r="Q492" s="35" t="str">
        <f>IFERROR(SMALL($P$8:$P$1794,ROWS($P$8:P492)),"")</f>
        <v/>
      </c>
      <c r="R492" s="31" t="str">
        <f t="shared" si="7"/>
        <v>H03045250000</v>
      </c>
    </row>
    <row r="493" spans="1:18" s="31" customFormat="1" ht="19.7" customHeight="1" x14ac:dyDescent="0.25">
      <c r="A493" s="68" t="s">
        <v>55</v>
      </c>
      <c r="B493" s="69">
        <v>68</v>
      </c>
      <c r="C493" s="68">
        <v>47239000</v>
      </c>
      <c r="D493" s="70" t="s">
        <v>1059</v>
      </c>
      <c r="E493" s="70" t="s">
        <v>1146</v>
      </c>
      <c r="F493" s="70" t="s">
        <v>1121</v>
      </c>
      <c r="G493" s="69" t="s">
        <v>857</v>
      </c>
      <c r="H493" s="70" t="s">
        <v>1065</v>
      </c>
      <c r="I493" s="83">
        <v>-54546.83</v>
      </c>
      <c r="J493" s="83">
        <v>0</v>
      </c>
      <c r="K493" s="83">
        <v>0</v>
      </c>
      <c r="L493" s="83">
        <v>0</v>
      </c>
      <c r="M493" s="83">
        <v>0</v>
      </c>
      <c r="N493" s="83">
        <v>-54546.83</v>
      </c>
      <c r="O493" s="35">
        <f>ROWS($A$8:N493)</f>
        <v>486</v>
      </c>
      <c r="P493" s="35" t="str">
        <f>IF($A493='Signature Page'!$H$8,O493,"")</f>
        <v/>
      </c>
      <c r="Q493" s="35" t="str">
        <f>IFERROR(SMALL($P$8:$P$1794,ROWS($P$8:P493)),"")</f>
        <v/>
      </c>
      <c r="R493" s="31" t="str">
        <f t="shared" si="7"/>
        <v>H03047239000</v>
      </c>
    </row>
    <row r="494" spans="1:18" s="31" customFormat="1" ht="19.7" customHeight="1" x14ac:dyDescent="0.25">
      <c r="A494" s="68" t="s">
        <v>55</v>
      </c>
      <c r="B494" s="69">
        <v>1</v>
      </c>
      <c r="C494" s="68" t="s">
        <v>870</v>
      </c>
      <c r="D494" s="70" t="s">
        <v>1057</v>
      </c>
      <c r="E494" s="70" t="s">
        <v>1146</v>
      </c>
      <c r="F494" s="70" t="s">
        <v>128</v>
      </c>
      <c r="G494" s="69" t="s">
        <v>871</v>
      </c>
      <c r="H494" s="70" t="s">
        <v>1065</v>
      </c>
      <c r="I494" s="83">
        <v>-242698.73</v>
      </c>
      <c r="J494" s="83">
        <v>-4349.6899999999996</v>
      </c>
      <c r="K494" s="83">
        <v>108717.21</v>
      </c>
      <c r="L494" s="83">
        <v>0</v>
      </c>
      <c r="M494" s="83">
        <v>0</v>
      </c>
      <c r="N494" s="83">
        <v>-138331.21</v>
      </c>
      <c r="O494" s="35">
        <f>ROWS($A$8:N494)</f>
        <v>487</v>
      </c>
      <c r="P494" s="35" t="str">
        <f>IF($A494='Signature Page'!$H$8,O494,"")</f>
        <v/>
      </c>
      <c r="Q494" s="35" t="str">
        <f>IFERROR(SMALL($P$8:$P$1794,ROWS($P$8:P494)),"")</f>
        <v/>
      </c>
      <c r="R494" s="31" t="str">
        <f t="shared" si="7"/>
        <v>H03047C80000</v>
      </c>
    </row>
    <row r="495" spans="1:18" s="31" customFormat="1" ht="19.7" customHeight="1" x14ac:dyDescent="0.25">
      <c r="A495" s="68" t="s">
        <v>55</v>
      </c>
      <c r="B495" s="69">
        <v>1</v>
      </c>
      <c r="C495" s="68" t="s">
        <v>910</v>
      </c>
      <c r="D495" s="70" t="s">
        <v>1057</v>
      </c>
      <c r="E495" s="70" t="s">
        <v>1146</v>
      </c>
      <c r="F495" s="70" t="s">
        <v>128</v>
      </c>
      <c r="G495" s="69" t="s">
        <v>911</v>
      </c>
      <c r="H495" s="70" t="s">
        <v>1065</v>
      </c>
      <c r="I495" s="83">
        <v>-45278.91</v>
      </c>
      <c r="J495" s="83">
        <v>-851.7</v>
      </c>
      <c r="K495" s="83">
        <v>0</v>
      </c>
      <c r="L495" s="83">
        <v>0</v>
      </c>
      <c r="M495" s="83">
        <v>0</v>
      </c>
      <c r="N495" s="83">
        <v>-46130.61</v>
      </c>
      <c r="O495" s="35">
        <f>ROWS($A$8:N495)</f>
        <v>488</v>
      </c>
      <c r="P495" s="35" t="str">
        <f>IF($A495='Signature Page'!$H$8,O495,"")</f>
        <v/>
      </c>
      <c r="Q495" s="35" t="str">
        <f>IFERROR(SMALL($P$8:$P$1794,ROWS($P$8:P495)),"")</f>
        <v/>
      </c>
      <c r="R495" s="31" t="str">
        <f t="shared" si="7"/>
        <v>H03048B80000</v>
      </c>
    </row>
    <row r="496" spans="1:18" s="31" customFormat="1" ht="19.7" customHeight="1" x14ac:dyDescent="0.25">
      <c r="A496" s="68" t="s">
        <v>55</v>
      </c>
      <c r="B496" s="69">
        <v>1</v>
      </c>
      <c r="C496" s="68">
        <v>49730000</v>
      </c>
      <c r="D496" s="70" t="s">
        <v>1055</v>
      </c>
      <c r="E496" s="70" t="s">
        <v>1146</v>
      </c>
      <c r="F496" s="70" t="s">
        <v>128</v>
      </c>
      <c r="G496" s="69" t="s">
        <v>931</v>
      </c>
      <c r="H496" s="70" t="s">
        <v>1065</v>
      </c>
      <c r="I496" s="83">
        <v>-763572</v>
      </c>
      <c r="J496" s="83">
        <v>-146189.93</v>
      </c>
      <c r="K496" s="83">
        <v>22799.610000001099</v>
      </c>
      <c r="L496" s="83">
        <v>0</v>
      </c>
      <c r="M496" s="83">
        <v>0</v>
      </c>
      <c r="N496" s="83">
        <v>-886962.31999999902</v>
      </c>
      <c r="O496" s="35">
        <f>ROWS($A$8:N496)</f>
        <v>489</v>
      </c>
      <c r="P496" s="35" t="str">
        <f>IF($A496='Signature Page'!$H$8,O496,"")</f>
        <v/>
      </c>
      <c r="Q496" s="35" t="str">
        <f>IFERROR(SMALL($P$8:$P$1794,ROWS($P$8:P496)),"")</f>
        <v/>
      </c>
      <c r="R496" s="31" t="str">
        <f t="shared" si="7"/>
        <v>H03049730000</v>
      </c>
    </row>
    <row r="497" spans="1:19" s="31" customFormat="1" ht="19.7" customHeight="1" x14ac:dyDescent="0.25">
      <c r="A497" s="68" t="s">
        <v>55</v>
      </c>
      <c r="B497" s="69">
        <v>5</v>
      </c>
      <c r="C497" s="68">
        <v>50380000</v>
      </c>
      <c r="D497" s="70" t="s">
        <v>1055</v>
      </c>
      <c r="E497" s="70" t="s">
        <v>1146</v>
      </c>
      <c r="F497" s="70" t="s">
        <v>1101</v>
      </c>
      <c r="G497" s="69" t="s">
        <v>981</v>
      </c>
      <c r="H497" s="70" t="s">
        <v>1065</v>
      </c>
      <c r="I497" s="83">
        <v>77017.13</v>
      </c>
      <c r="J497" s="83">
        <v>-345976.26</v>
      </c>
      <c r="K497" s="83">
        <v>370520.3</v>
      </c>
      <c r="L497" s="83">
        <v>0</v>
      </c>
      <c r="M497" s="83">
        <v>0</v>
      </c>
      <c r="N497" s="83">
        <v>101561.17</v>
      </c>
      <c r="O497" s="35">
        <f>ROWS($A$8:N497)</f>
        <v>490</v>
      </c>
      <c r="P497" s="35" t="str">
        <f>IF($A497='Signature Page'!$H$8,O497,"")</f>
        <v/>
      </c>
      <c r="Q497" s="35" t="str">
        <f>IFERROR(SMALL($P$8:$P$1794,ROWS($P$8:P497)),"")</f>
        <v/>
      </c>
      <c r="R497" s="31" t="str">
        <f t="shared" si="7"/>
        <v>H03050380000</v>
      </c>
    </row>
    <row r="498" spans="1:19" s="31" customFormat="1" ht="19.7" customHeight="1" x14ac:dyDescent="0.25">
      <c r="A498" s="143" t="s">
        <v>55</v>
      </c>
      <c r="B498" s="143">
        <v>5</v>
      </c>
      <c r="C498" s="143">
        <v>50550000</v>
      </c>
      <c r="D498" s="144" t="s">
        <v>1055</v>
      </c>
      <c r="E498" s="87" t="s">
        <v>1146</v>
      </c>
      <c r="F498" s="87" t="s">
        <v>1101</v>
      </c>
      <c r="G498" s="86" t="s">
        <v>982</v>
      </c>
      <c r="H498" s="87" t="s">
        <v>1065</v>
      </c>
      <c r="I498" s="88">
        <v>-121005.99</v>
      </c>
      <c r="J498" s="88">
        <v>-113277.47</v>
      </c>
      <c r="K498" s="88">
        <v>38168.68</v>
      </c>
      <c r="L498" s="88">
        <v>0</v>
      </c>
      <c r="M498" s="88">
        <v>0</v>
      </c>
      <c r="N498" s="88">
        <v>-196114.78</v>
      </c>
      <c r="O498" s="35">
        <f>ROWS($A$8:N498)</f>
        <v>491</v>
      </c>
      <c r="P498" s="35" t="str">
        <f>IF($A498='Signature Page'!$H$8,O498,"")</f>
        <v/>
      </c>
      <c r="Q498" s="35" t="str">
        <f>IFERROR(SMALL($P$8:$P$1794,ROWS($P$8:P498)),"")</f>
        <v/>
      </c>
      <c r="R498" s="31" t="str">
        <f t="shared" si="7"/>
        <v>H03050550000</v>
      </c>
      <c r="S498" s="5" t="s">
        <v>1557</v>
      </c>
    </row>
    <row r="499" spans="1:19" s="31" customFormat="1" ht="19.7" customHeight="1" x14ac:dyDescent="0.25">
      <c r="A499" s="68" t="s">
        <v>55</v>
      </c>
      <c r="B499" s="69">
        <v>5</v>
      </c>
      <c r="C499" s="68" t="s">
        <v>983</v>
      </c>
      <c r="D499" s="70" t="s">
        <v>1055</v>
      </c>
      <c r="E499" s="70" t="s">
        <v>1146</v>
      </c>
      <c r="F499" s="70" t="s">
        <v>1101</v>
      </c>
      <c r="G499" s="69" t="s">
        <v>984</v>
      </c>
      <c r="H499" s="70" t="s">
        <v>1065</v>
      </c>
      <c r="I499" s="83">
        <v>-1207192</v>
      </c>
      <c r="J499" s="83">
        <v>0</v>
      </c>
      <c r="K499" s="83">
        <v>1184173.3700000001</v>
      </c>
      <c r="L499" s="83">
        <v>0</v>
      </c>
      <c r="M499" s="83">
        <v>0</v>
      </c>
      <c r="N499" s="83">
        <v>-23018.629999999899</v>
      </c>
      <c r="O499" s="35">
        <f>ROWS($A$8:N499)</f>
        <v>492</v>
      </c>
      <c r="P499" s="35" t="str">
        <f>IF($A499='Signature Page'!$H$8,O499,"")</f>
        <v/>
      </c>
      <c r="Q499" s="35" t="str">
        <f>IFERROR(SMALL($P$8:$P$1794,ROWS($P$8:P499)),"")</f>
        <v/>
      </c>
      <c r="R499" s="31" t="str">
        <f t="shared" si="7"/>
        <v>H03050550P00</v>
      </c>
    </row>
    <row r="500" spans="1:19" s="31" customFormat="1" ht="19.7" customHeight="1" x14ac:dyDescent="0.25">
      <c r="A500" s="68" t="s">
        <v>56</v>
      </c>
      <c r="B500" s="69">
        <v>1</v>
      </c>
      <c r="C500" s="68">
        <v>10010000</v>
      </c>
      <c r="D500" s="70" t="s">
        <v>1053</v>
      </c>
      <c r="E500" s="70" t="s">
        <v>1147</v>
      </c>
      <c r="F500" s="70" t="s">
        <v>128</v>
      </c>
      <c r="G500" s="69" t="s">
        <v>128</v>
      </c>
      <c r="H500" s="70" t="s">
        <v>1065</v>
      </c>
      <c r="I500" s="83">
        <v>-100</v>
      </c>
      <c r="J500" s="83">
        <v>0</v>
      </c>
      <c r="K500" s="83">
        <v>26552982.789999999</v>
      </c>
      <c r="L500" s="83">
        <v>0</v>
      </c>
      <c r="M500" s="83">
        <v>0</v>
      </c>
      <c r="N500" s="83">
        <v>26552882.789999999</v>
      </c>
      <c r="O500" s="35">
        <f>ROWS($A$8:N500)</f>
        <v>493</v>
      </c>
      <c r="P500" s="35" t="str">
        <f>IF($A500='Signature Page'!$H$8,O500,"")</f>
        <v/>
      </c>
      <c r="Q500" s="35" t="str">
        <f>IFERROR(SMALL($P$8:$P$1794,ROWS($P$8:P500)),"")</f>
        <v/>
      </c>
      <c r="R500" s="31" t="str">
        <f t="shared" si="7"/>
        <v>H06010010000</v>
      </c>
    </row>
    <row r="501" spans="1:19" s="31" customFormat="1" ht="19.7" customHeight="1" x14ac:dyDescent="0.25">
      <c r="A501" s="68" t="s">
        <v>56</v>
      </c>
      <c r="B501" s="69">
        <v>1</v>
      </c>
      <c r="C501" s="68">
        <v>28370000</v>
      </c>
      <c r="D501" s="70" t="s">
        <v>1053</v>
      </c>
      <c r="E501" s="70" t="s">
        <v>1147</v>
      </c>
      <c r="F501" s="70" t="s">
        <v>128</v>
      </c>
      <c r="G501" s="69" t="s">
        <v>137</v>
      </c>
      <c r="H501" s="70" t="s">
        <v>1065</v>
      </c>
      <c r="I501" s="83">
        <v>0</v>
      </c>
      <c r="J501" s="83">
        <v>-2195</v>
      </c>
      <c r="K501" s="83">
        <v>0</v>
      </c>
      <c r="L501" s="83">
        <v>0</v>
      </c>
      <c r="M501" s="83">
        <v>0</v>
      </c>
      <c r="N501" s="83">
        <v>-2195</v>
      </c>
      <c r="O501" s="35">
        <f>ROWS($A$8:N501)</f>
        <v>494</v>
      </c>
      <c r="P501" s="35" t="str">
        <f>IF($A501='Signature Page'!$H$8,O501,"")</f>
        <v/>
      </c>
      <c r="Q501" s="35" t="str">
        <f>IFERROR(SMALL($P$8:$P$1794,ROWS($P$8:P501)),"")</f>
        <v/>
      </c>
      <c r="R501" s="31" t="str">
        <f t="shared" si="7"/>
        <v>H06028370000</v>
      </c>
    </row>
    <row r="502" spans="1:19" s="31" customFormat="1" ht="19.7" customHeight="1" x14ac:dyDescent="0.25">
      <c r="A502" s="68" t="s">
        <v>56</v>
      </c>
      <c r="B502" s="69">
        <v>1</v>
      </c>
      <c r="C502" s="68">
        <v>30350000</v>
      </c>
      <c r="D502" s="70" t="s">
        <v>1057</v>
      </c>
      <c r="E502" s="70" t="s">
        <v>1147</v>
      </c>
      <c r="F502" s="70" t="s">
        <v>128</v>
      </c>
      <c r="G502" s="69" t="s">
        <v>144</v>
      </c>
      <c r="H502" s="70" t="s">
        <v>1065</v>
      </c>
      <c r="I502" s="83">
        <v>-3362.51</v>
      </c>
      <c r="J502" s="83">
        <v>-263693.38</v>
      </c>
      <c r="K502" s="83">
        <v>1475.96</v>
      </c>
      <c r="L502" s="83">
        <v>0</v>
      </c>
      <c r="M502" s="83">
        <v>0</v>
      </c>
      <c r="N502" s="83">
        <v>-265579.93</v>
      </c>
      <c r="O502" s="35">
        <f>ROWS($A$8:N502)</f>
        <v>495</v>
      </c>
      <c r="P502" s="35" t="str">
        <f>IF($A502='Signature Page'!$H$8,O502,"")</f>
        <v/>
      </c>
      <c r="Q502" s="35" t="str">
        <f>IFERROR(SMALL($P$8:$P$1794,ROWS($P$8:P502)),"")</f>
        <v/>
      </c>
      <c r="R502" s="31" t="str">
        <f t="shared" si="7"/>
        <v>H06030350000</v>
      </c>
    </row>
    <row r="503" spans="1:19" s="31" customFormat="1" ht="19.7" customHeight="1" x14ac:dyDescent="0.25">
      <c r="A503" s="68" t="s">
        <v>56</v>
      </c>
      <c r="B503" s="69">
        <v>1</v>
      </c>
      <c r="C503" s="68">
        <v>36340000</v>
      </c>
      <c r="D503" s="70" t="s">
        <v>1054</v>
      </c>
      <c r="E503" s="70" t="s">
        <v>1147</v>
      </c>
      <c r="F503" s="70" t="s">
        <v>128</v>
      </c>
      <c r="G503" s="69" t="s">
        <v>437</v>
      </c>
      <c r="H503" s="70" t="s">
        <v>1065</v>
      </c>
      <c r="I503" s="83">
        <v>-200000</v>
      </c>
      <c r="J503" s="83">
        <v>0</v>
      </c>
      <c r="K503" s="83">
        <v>0</v>
      </c>
      <c r="L503" s="83">
        <v>0</v>
      </c>
      <c r="M503" s="83">
        <v>0</v>
      </c>
      <c r="N503" s="83">
        <v>-200000</v>
      </c>
      <c r="O503" s="35">
        <f>ROWS($A$8:N503)</f>
        <v>496</v>
      </c>
      <c r="P503" s="35" t="str">
        <f>IF($A503='Signature Page'!$H$8,O503,"")</f>
        <v/>
      </c>
      <c r="Q503" s="35" t="str">
        <f>IFERROR(SMALL($P$8:$P$1794,ROWS($P$8:P503)),"")</f>
        <v/>
      </c>
      <c r="R503" s="31" t="str">
        <f t="shared" si="7"/>
        <v>H06036340000</v>
      </c>
    </row>
    <row r="504" spans="1:19" s="31" customFormat="1" ht="19.7" customHeight="1" x14ac:dyDescent="0.25">
      <c r="A504" s="68" t="s">
        <v>56</v>
      </c>
      <c r="B504" s="69">
        <v>22</v>
      </c>
      <c r="C504" s="68" t="s">
        <v>692</v>
      </c>
      <c r="D504" s="70" t="s">
        <v>1055</v>
      </c>
      <c r="E504" s="70" t="s">
        <v>1147</v>
      </c>
      <c r="F504" s="70" t="s">
        <v>693</v>
      </c>
      <c r="G504" s="69" t="s">
        <v>693</v>
      </c>
      <c r="H504" s="70" t="s">
        <v>1065</v>
      </c>
      <c r="I504" s="83">
        <v>-14598472.93</v>
      </c>
      <c r="J504" s="83">
        <v>0</v>
      </c>
      <c r="K504" s="83">
        <v>15009007.73</v>
      </c>
      <c r="L504" s="83">
        <v>-20000000</v>
      </c>
      <c r="M504" s="83">
        <v>0</v>
      </c>
      <c r="N504" s="83">
        <v>-19589465.199999999</v>
      </c>
      <c r="O504" s="35">
        <f>ROWS($A$8:N504)</f>
        <v>497</v>
      </c>
      <c r="P504" s="35" t="str">
        <f>IF($A504='Signature Page'!$H$8,O504,"")</f>
        <v/>
      </c>
      <c r="Q504" s="35" t="str">
        <f>IFERROR(SMALL($P$8:$P$1794,ROWS($P$8:P504)),"")</f>
        <v/>
      </c>
      <c r="R504" s="31" t="str">
        <f t="shared" si="7"/>
        <v>H06043B10000</v>
      </c>
    </row>
    <row r="505" spans="1:19" s="31" customFormat="1" ht="19.7" customHeight="1" x14ac:dyDescent="0.25">
      <c r="A505" s="68" t="s">
        <v>56</v>
      </c>
      <c r="B505" s="69">
        <v>68</v>
      </c>
      <c r="C505" s="68">
        <v>47230000</v>
      </c>
      <c r="D505" s="70" t="s">
        <v>1055</v>
      </c>
      <c r="E505" s="70" t="s">
        <v>1147</v>
      </c>
      <c r="F505" s="70" t="s">
        <v>1121</v>
      </c>
      <c r="G505" s="69" t="s">
        <v>856</v>
      </c>
      <c r="H505" s="70" t="s">
        <v>1065</v>
      </c>
      <c r="I505" s="83">
        <v>-5477881.75</v>
      </c>
      <c r="J505" s="83">
        <v>0</v>
      </c>
      <c r="K505" s="83">
        <v>-4254405</v>
      </c>
      <c r="L505" s="83">
        <v>0</v>
      </c>
      <c r="M505" s="83">
        <v>0</v>
      </c>
      <c r="N505" s="83">
        <v>-9732286.75</v>
      </c>
      <c r="O505" s="35">
        <f>ROWS($A$8:N505)</f>
        <v>498</v>
      </c>
      <c r="P505" s="35" t="str">
        <f>IF($A505='Signature Page'!$H$8,O505,"")</f>
        <v/>
      </c>
      <c r="Q505" s="35" t="str">
        <f>IFERROR(SMALL($P$8:$P$1794,ROWS($P$8:P505)),"")</f>
        <v/>
      </c>
      <c r="R505" s="31" t="str">
        <f t="shared" si="7"/>
        <v>H06047230000</v>
      </c>
    </row>
    <row r="506" spans="1:19" s="31" customFormat="1" ht="19.7" customHeight="1" x14ac:dyDescent="0.25">
      <c r="A506" s="68" t="s">
        <v>1502</v>
      </c>
      <c r="B506" s="69">
        <v>1</v>
      </c>
      <c r="C506" s="68">
        <v>10019000</v>
      </c>
      <c r="D506" s="70" t="s">
        <v>1053</v>
      </c>
      <c r="E506" s="70" t="s">
        <v>1503</v>
      </c>
      <c r="F506" s="70" t="s">
        <v>128</v>
      </c>
      <c r="G506" s="69" t="s">
        <v>1501</v>
      </c>
      <c r="H506" s="70" t="s">
        <v>1140</v>
      </c>
      <c r="I506" s="83">
        <v>0</v>
      </c>
      <c r="J506" s="83">
        <v>0</v>
      </c>
      <c r="K506" s="83">
        <v>12269854</v>
      </c>
      <c r="L506" s="83">
        <v>0</v>
      </c>
      <c r="M506" s="83">
        <v>0</v>
      </c>
      <c r="N506" s="83">
        <v>12269854</v>
      </c>
      <c r="O506" s="35">
        <f>ROWS($A$8:N506)</f>
        <v>499</v>
      </c>
      <c r="P506" s="35" t="str">
        <f>IF($A506='Signature Page'!$H$8,O506,"")</f>
        <v/>
      </c>
      <c r="Q506" s="35" t="str">
        <f>IFERROR(SMALL($P$8:$P$1794,ROWS($P$8:P506)),"")</f>
        <v/>
      </c>
      <c r="R506" s="31" t="str">
        <f t="shared" si="7"/>
        <v>H53010019000</v>
      </c>
    </row>
    <row r="507" spans="1:19" s="31" customFormat="1" ht="19.7" customHeight="1" x14ac:dyDescent="0.25">
      <c r="A507" s="68" t="s">
        <v>1502</v>
      </c>
      <c r="B507" s="69">
        <v>1</v>
      </c>
      <c r="C507" s="68">
        <v>10059023</v>
      </c>
      <c r="D507" s="70" t="s">
        <v>1053</v>
      </c>
      <c r="E507" s="70" t="s">
        <v>1503</v>
      </c>
      <c r="F507" s="70" t="s">
        <v>128</v>
      </c>
      <c r="G507" s="69" t="s">
        <v>1520</v>
      </c>
      <c r="H507" s="70" t="s">
        <v>1140</v>
      </c>
      <c r="I507" s="83">
        <v>0</v>
      </c>
      <c r="J507" s="83">
        <v>0</v>
      </c>
      <c r="K507" s="83">
        <v>21809</v>
      </c>
      <c r="L507" s="83">
        <v>0</v>
      </c>
      <c r="M507" s="83">
        <v>0</v>
      </c>
      <c r="N507" s="83">
        <v>21809</v>
      </c>
      <c r="O507" s="35">
        <f>ROWS($A$8:N507)</f>
        <v>500</v>
      </c>
      <c r="P507" s="35" t="str">
        <f>IF($A507='Signature Page'!$H$8,O507,"")</f>
        <v/>
      </c>
      <c r="Q507" s="35" t="str">
        <f>IFERROR(SMALL($P$8:$P$1794,ROWS($P$8:P507)),"")</f>
        <v/>
      </c>
      <c r="R507" s="31" t="str">
        <f t="shared" si="7"/>
        <v>H53010059023</v>
      </c>
    </row>
    <row r="508" spans="1:19" s="31" customFormat="1" ht="19.7" customHeight="1" x14ac:dyDescent="0.25">
      <c r="A508" s="68" t="s">
        <v>57</v>
      </c>
      <c r="B508" s="69">
        <v>1</v>
      </c>
      <c r="C508" s="68">
        <v>10010000</v>
      </c>
      <c r="D508" s="70" t="s">
        <v>1053</v>
      </c>
      <c r="E508" s="70" t="s">
        <v>1148</v>
      </c>
      <c r="F508" s="70" t="s">
        <v>128</v>
      </c>
      <c r="G508" s="69" t="s">
        <v>128</v>
      </c>
      <c r="H508" s="70" t="s">
        <v>1065</v>
      </c>
      <c r="I508" s="83">
        <v>9786.02</v>
      </c>
      <c r="J508" s="83">
        <v>0</v>
      </c>
      <c r="K508" s="83">
        <v>199779768.61000001</v>
      </c>
      <c r="L508" s="83">
        <v>35787686.859999999</v>
      </c>
      <c r="M508" s="83">
        <v>0</v>
      </c>
      <c r="N508" s="83">
        <v>235577241.49000001</v>
      </c>
      <c r="O508" s="35">
        <f>ROWS($A$8:N508)</f>
        <v>501</v>
      </c>
      <c r="P508" s="35" t="str">
        <f>IF($A508='Signature Page'!$H$8,O508,"")</f>
        <v/>
      </c>
      <c r="Q508" s="35" t="str">
        <f>IFERROR(SMALL($P$8:$P$1794,ROWS($P$8:P508)),"")</f>
        <v/>
      </c>
      <c r="R508" s="31" t="str">
        <f t="shared" si="7"/>
        <v>H59010010000</v>
      </c>
    </row>
    <row r="509" spans="1:19" s="31" customFormat="1" ht="19.7" customHeight="1" x14ac:dyDescent="0.25">
      <c r="A509" s="68" t="s">
        <v>57</v>
      </c>
      <c r="B509" s="69">
        <v>1</v>
      </c>
      <c r="C509" s="68">
        <v>10050023</v>
      </c>
      <c r="D509" s="70" t="s">
        <v>1053</v>
      </c>
      <c r="E509" s="70" t="s">
        <v>1148</v>
      </c>
      <c r="F509" s="70" t="s">
        <v>128</v>
      </c>
      <c r="G509" s="69" t="s">
        <v>1489</v>
      </c>
      <c r="H509" s="70" t="s">
        <v>1065</v>
      </c>
      <c r="I509" s="83">
        <v>0</v>
      </c>
      <c r="J509" s="83">
        <v>0</v>
      </c>
      <c r="K509" s="83">
        <v>8600000</v>
      </c>
      <c r="L509" s="83">
        <v>51872787</v>
      </c>
      <c r="M509" s="83">
        <v>0</v>
      </c>
      <c r="N509" s="83">
        <v>60472787</v>
      </c>
      <c r="O509" s="35">
        <f>ROWS($A$8:N509)</f>
        <v>502</v>
      </c>
      <c r="P509" s="35" t="str">
        <f>IF($A509='Signature Page'!$H$8,O509,"")</f>
        <v/>
      </c>
      <c r="Q509" s="35" t="str">
        <f>IFERROR(SMALL($P$8:$P$1794,ROWS($P$8:P509)),"")</f>
        <v/>
      </c>
      <c r="R509" s="31" t="str">
        <f t="shared" si="7"/>
        <v>H59010050023</v>
      </c>
    </row>
    <row r="510" spans="1:19" s="31" customFormat="1" ht="19.7" customHeight="1" x14ac:dyDescent="0.25">
      <c r="A510" s="68" t="s">
        <v>57</v>
      </c>
      <c r="B510" s="69">
        <v>1</v>
      </c>
      <c r="C510" s="68">
        <v>28230000</v>
      </c>
      <c r="D510" s="70" t="s">
        <v>1053</v>
      </c>
      <c r="E510" s="70" t="s">
        <v>1148</v>
      </c>
      <c r="F510" s="70" t="s">
        <v>128</v>
      </c>
      <c r="G510" s="69" t="s">
        <v>136</v>
      </c>
      <c r="H510" s="70" t="s">
        <v>1065</v>
      </c>
      <c r="I510" s="83">
        <v>0</v>
      </c>
      <c r="J510" s="83">
        <v>-710217.71</v>
      </c>
      <c r="K510" s="83">
        <v>0</v>
      </c>
      <c r="L510" s="83">
        <v>0</v>
      </c>
      <c r="M510" s="83">
        <v>0</v>
      </c>
      <c r="N510" s="83">
        <v>-710217.71</v>
      </c>
      <c r="O510" s="35">
        <f>ROWS($A$8:N510)</f>
        <v>503</v>
      </c>
      <c r="P510" s="35" t="str">
        <f>IF($A510='Signature Page'!$H$8,O510,"")</f>
        <v/>
      </c>
      <c r="Q510" s="35" t="str">
        <f>IFERROR(SMALL($P$8:$P$1794,ROWS($P$8:P510)),"")</f>
        <v/>
      </c>
      <c r="R510" s="31" t="str">
        <f t="shared" si="7"/>
        <v>H59028230000</v>
      </c>
    </row>
    <row r="511" spans="1:19" s="31" customFormat="1" ht="19.7" customHeight="1" x14ac:dyDescent="0.25">
      <c r="A511" s="68" t="s">
        <v>57</v>
      </c>
      <c r="B511" s="69">
        <v>1</v>
      </c>
      <c r="C511" s="68">
        <v>28370000</v>
      </c>
      <c r="D511" s="70" t="s">
        <v>1053</v>
      </c>
      <c r="E511" s="70" t="s">
        <v>1148</v>
      </c>
      <c r="F511" s="70" t="s">
        <v>128</v>
      </c>
      <c r="G511" s="69" t="s">
        <v>137</v>
      </c>
      <c r="H511" s="70" t="s">
        <v>1065</v>
      </c>
      <c r="I511" s="83">
        <v>0</v>
      </c>
      <c r="J511" s="83">
        <v>-93.59</v>
      </c>
      <c r="K511" s="83">
        <v>0</v>
      </c>
      <c r="L511" s="83">
        <v>0</v>
      </c>
      <c r="M511" s="83">
        <v>0</v>
      </c>
      <c r="N511" s="83">
        <v>-93.59</v>
      </c>
      <c r="O511" s="35">
        <f>ROWS($A$8:N511)</f>
        <v>504</v>
      </c>
      <c r="P511" s="35" t="str">
        <f>IF($A511='Signature Page'!$H$8,O511,"")</f>
        <v/>
      </c>
      <c r="Q511" s="35" t="str">
        <f>IFERROR(SMALL($P$8:$P$1794,ROWS($P$8:P511)),"")</f>
        <v/>
      </c>
      <c r="R511" s="31" t="str">
        <f t="shared" si="7"/>
        <v>H59028370000</v>
      </c>
    </row>
    <row r="512" spans="1:19" s="31" customFormat="1" ht="19.7" customHeight="1" x14ac:dyDescent="0.25">
      <c r="A512" s="68" t="s">
        <v>57</v>
      </c>
      <c r="B512" s="69">
        <v>5</v>
      </c>
      <c r="C512" s="68">
        <v>35210000</v>
      </c>
      <c r="D512" s="70" t="s">
        <v>1055</v>
      </c>
      <c r="E512" s="70" t="s">
        <v>1148</v>
      </c>
      <c r="F512" s="70" t="s">
        <v>1101</v>
      </c>
      <c r="G512" s="69" t="s">
        <v>397</v>
      </c>
      <c r="H512" s="70" t="s">
        <v>1065</v>
      </c>
      <c r="I512" s="83">
        <v>-173915.04</v>
      </c>
      <c r="J512" s="83">
        <v>0</v>
      </c>
      <c r="K512" s="83">
        <v>12174.61</v>
      </c>
      <c r="L512" s="83">
        <v>161740.43</v>
      </c>
      <c r="M512" s="83">
        <v>0</v>
      </c>
      <c r="N512" s="83">
        <v>0</v>
      </c>
      <c r="O512" s="35">
        <f>ROWS($A$8:N512)</f>
        <v>505</v>
      </c>
      <c r="P512" s="35" t="str">
        <f>IF($A512='Signature Page'!$H$8,O512,"")</f>
        <v/>
      </c>
      <c r="Q512" s="35" t="str">
        <f>IFERROR(SMALL($P$8:$P$1794,ROWS($P$8:P512)),"")</f>
        <v/>
      </c>
      <c r="R512" s="31" t="str">
        <f t="shared" si="7"/>
        <v>H59035210000</v>
      </c>
    </row>
    <row r="513" spans="1:18" s="31" customFormat="1" ht="19.7" customHeight="1" x14ac:dyDescent="0.25">
      <c r="A513" s="68" t="s">
        <v>57</v>
      </c>
      <c r="B513" s="69">
        <v>998</v>
      </c>
      <c r="C513" s="68">
        <v>36008000</v>
      </c>
      <c r="D513" s="70" t="s">
        <v>1054</v>
      </c>
      <c r="E513" s="70" t="s">
        <v>1148</v>
      </c>
      <c r="F513" s="70" t="s">
        <v>1105</v>
      </c>
      <c r="G513" s="69" t="s">
        <v>1304</v>
      </c>
      <c r="H513" s="70" t="s">
        <v>1065</v>
      </c>
      <c r="I513" s="83">
        <v>-46728604.020000003</v>
      </c>
      <c r="J513" s="83">
        <v>0</v>
      </c>
      <c r="K513" s="83">
        <v>11171503.689999999</v>
      </c>
      <c r="L513" s="83">
        <v>-87660473.859999999</v>
      </c>
      <c r="M513" s="83">
        <v>0</v>
      </c>
      <c r="N513" s="83">
        <v>-123217574.19</v>
      </c>
      <c r="O513" s="35">
        <f>ROWS($A$8:N513)</f>
        <v>506</v>
      </c>
      <c r="P513" s="35" t="str">
        <f>IF($A513='Signature Page'!$H$8,O513,"")</f>
        <v/>
      </c>
      <c r="Q513" s="35" t="str">
        <f>IFERROR(SMALL($P$8:$P$1794,ROWS($P$8:P513)),"")</f>
        <v/>
      </c>
      <c r="R513" s="31" t="str">
        <f t="shared" si="7"/>
        <v>H59036008000</v>
      </c>
    </row>
    <row r="514" spans="1:18" s="31" customFormat="1" ht="19.7" customHeight="1" x14ac:dyDescent="0.25">
      <c r="A514" s="68" t="s">
        <v>57</v>
      </c>
      <c r="B514" s="69">
        <v>998</v>
      </c>
      <c r="C514" s="68">
        <v>36038000</v>
      </c>
      <c r="D514" s="70" t="s">
        <v>1054</v>
      </c>
      <c r="E514" s="70" t="s">
        <v>1148</v>
      </c>
      <c r="F514" s="70" t="s">
        <v>1105</v>
      </c>
      <c r="G514" s="69" t="s">
        <v>1306</v>
      </c>
      <c r="H514" s="70" t="s">
        <v>1065</v>
      </c>
      <c r="I514" s="83">
        <v>0</v>
      </c>
      <c r="J514" s="83">
        <v>0</v>
      </c>
      <c r="K514" s="83">
        <v>3433444.77</v>
      </c>
      <c r="L514" s="83">
        <v>-3433444.77</v>
      </c>
      <c r="M514" s="83">
        <v>0</v>
      </c>
      <c r="N514" s="83">
        <v>0</v>
      </c>
      <c r="O514" s="35">
        <f>ROWS($A$8:N514)</f>
        <v>507</v>
      </c>
      <c r="P514" s="35" t="str">
        <f>IF($A514='Signature Page'!$H$8,O514,"")</f>
        <v/>
      </c>
      <c r="Q514" s="35" t="str">
        <f>IFERROR(SMALL($P$8:$P$1794,ROWS($P$8:P514)),"")</f>
        <v/>
      </c>
      <c r="R514" s="31" t="str">
        <f t="shared" si="7"/>
        <v>H59036038000</v>
      </c>
    </row>
    <row r="515" spans="1:18" s="31" customFormat="1" ht="19.7" customHeight="1" x14ac:dyDescent="0.25">
      <c r="A515" s="68" t="s">
        <v>57</v>
      </c>
      <c r="B515" s="69">
        <v>1</v>
      </c>
      <c r="C515" s="68">
        <v>36340000</v>
      </c>
      <c r="D515" s="70" t="s">
        <v>1054</v>
      </c>
      <c r="E515" s="70" t="s">
        <v>1148</v>
      </c>
      <c r="F515" s="70" t="s">
        <v>128</v>
      </c>
      <c r="G515" s="69" t="s">
        <v>437</v>
      </c>
      <c r="H515" s="70" t="s">
        <v>1065</v>
      </c>
      <c r="I515" s="83">
        <v>-3864822.47</v>
      </c>
      <c r="J515" s="83">
        <v>-28564.27</v>
      </c>
      <c r="K515" s="83">
        <v>2137769.06</v>
      </c>
      <c r="L515" s="83">
        <v>-2000000.01</v>
      </c>
      <c r="M515" s="83">
        <v>0</v>
      </c>
      <c r="N515" s="83">
        <v>-3755617.69</v>
      </c>
      <c r="O515" s="35">
        <f>ROWS($A$8:N515)</f>
        <v>508</v>
      </c>
      <c r="P515" s="35" t="str">
        <f>IF($A515='Signature Page'!$H$8,O515,"")</f>
        <v/>
      </c>
      <c r="Q515" s="35" t="str">
        <f>IFERROR(SMALL($P$8:$P$1794,ROWS($P$8:P515)),"")</f>
        <v/>
      </c>
      <c r="R515" s="31" t="str">
        <f t="shared" si="7"/>
        <v>H59036340000</v>
      </c>
    </row>
    <row r="516" spans="1:18" s="31" customFormat="1" ht="19.7" customHeight="1" x14ac:dyDescent="0.25">
      <c r="A516" s="68" t="s">
        <v>57</v>
      </c>
      <c r="B516" s="69">
        <v>5</v>
      </c>
      <c r="C516" s="68">
        <v>37150000</v>
      </c>
      <c r="D516" s="70" t="s">
        <v>1054</v>
      </c>
      <c r="E516" s="70" t="s">
        <v>1148</v>
      </c>
      <c r="F516" s="70" t="s">
        <v>1101</v>
      </c>
      <c r="G516" s="69" t="s">
        <v>1342</v>
      </c>
      <c r="H516" s="70" t="s">
        <v>1065</v>
      </c>
      <c r="I516" s="83">
        <v>-968512.5</v>
      </c>
      <c r="J516" s="83">
        <v>-5056942.45</v>
      </c>
      <c r="K516" s="83">
        <v>5709155.54</v>
      </c>
      <c r="L516" s="83">
        <v>0</v>
      </c>
      <c r="M516" s="83">
        <v>0</v>
      </c>
      <c r="N516" s="83">
        <v>-316299.41000000102</v>
      </c>
      <c r="O516" s="35">
        <f>ROWS($A$8:N516)</f>
        <v>509</v>
      </c>
      <c r="P516" s="35" t="str">
        <f>IF($A516='Signature Page'!$H$8,O516,"")</f>
        <v/>
      </c>
      <c r="Q516" s="35" t="str">
        <f>IFERROR(SMALL($P$8:$P$1794,ROWS($P$8:P516)),"")</f>
        <v/>
      </c>
      <c r="R516" s="31" t="str">
        <f t="shared" si="7"/>
        <v>H59037150000</v>
      </c>
    </row>
    <row r="517" spans="1:18" s="31" customFormat="1" ht="19.7" customHeight="1" x14ac:dyDescent="0.25">
      <c r="A517" s="68" t="s">
        <v>57</v>
      </c>
      <c r="B517" s="69">
        <v>1</v>
      </c>
      <c r="C517" s="68">
        <v>38050000</v>
      </c>
      <c r="D517" s="70" t="s">
        <v>1053</v>
      </c>
      <c r="E517" s="70" t="s">
        <v>1148</v>
      </c>
      <c r="F517" s="70" t="s">
        <v>128</v>
      </c>
      <c r="G517" s="69" t="s">
        <v>521</v>
      </c>
      <c r="H517" s="70" t="s">
        <v>1065</v>
      </c>
      <c r="I517" s="83">
        <v>0</v>
      </c>
      <c r="J517" s="83">
        <v>-69739.820000000007</v>
      </c>
      <c r="K517" s="83">
        <v>69739.820000000007</v>
      </c>
      <c r="L517" s="83">
        <v>0</v>
      </c>
      <c r="M517" s="83">
        <v>0</v>
      </c>
      <c r="N517" s="83">
        <v>0</v>
      </c>
      <c r="O517" s="35">
        <f>ROWS($A$8:N517)</f>
        <v>510</v>
      </c>
      <c r="P517" s="35" t="str">
        <f>IF($A517='Signature Page'!$H$8,O517,"")</f>
        <v/>
      </c>
      <c r="Q517" s="35" t="str">
        <f>IFERROR(SMALL($P$8:$P$1794,ROWS($P$8:P517)),"")</f>
        <v/>
      </c>
      <c r="R517" s="31" t="str">
        <f t="shared" si="7"/>
        <v>H59038050000</v>
      </c>
    </row>
    <row r="518" spans="1:18" s="31" customFormat="1" ht="19.7" customHeight="1" x14ac:dyDescent="0.25">
      <c r="A518" s="68" t="s">
        <v>57</v>
      </c>
      <c r="B518" s="69">
        <v>998</v>
      </c>
      <c r="C518" s="68">
        <v>39078000</v>
      </c>
      <c r="D518" s="70" t="s">
        <v>1054</v>
      </c>
      <c r="E518" s="70" t="s">
        <v>1148</v>
      </c>
      <c r="F518" s="70" t="s">
        <v>1105</v>
      </c>
      <c r="G518" s="69" t="s">
        <v>1299</v>
      </c>
      <c r="H518" s="70" t="s">
        <v>1065</v>
      </c>
      <c r="I518" s="83">
        <v>0</v>
      </c>
      <c r="J518" s="83">
        <v>-950000</v>
      </c>
      <c r="K518" s="83">
        <v>0</v>
      </c>
      <c r="L518" s="83">
        <v>0</v>
      </c>
      <c r="M518" s="83">
        <v>0</v>
      </c>
      <c r="N518" s="83">
        <v>-950000</v>
      </c>
      <c r="O518" s="35">
        <f>ROWS($A$8:N518)</f>
        <v>511</v>
      </c>
      <c r="P518" s="35" t="str">
        <f>IF($A518='Signature Page'!$H$8,O518,"")</f>
        <v/>
      </c>
      <c r="Q518" s="35" t="str">
        <f>IFERROR(SMALL($P$8:$P$1794,ROWS($P$8:P518)),"")</f>
        <v/>
      </c>
      <c r="R518" s="31" t="str">
        <f t="shared" si="7"/>
        <v>H59039078000</v>
      </c>
    </row>
    <row r="519" spans="1:18" s="31" customFormat="1" ht="19.7" customHeight="1" x14ac:dyDescent="0.25">
      <c r="A519" s="68" t="s">
        <v>57</v>
      </c>
      <c r="B519" s="69">
        <v>1</v>
      </c>
      <c r="C519" s="68">
        <v>39580000</v>
      </c>
      <c r="D519" s="70" t="s">
        <v>1057</v>
      </c>
      <c r="E519" s="70" t="s">
        <v>1148</v>
      </c>
      <c r="F519" s="70" t="s">
        <v>128</v>
      </c>
      <c r="G519" s="69" t="s">
        <v>579</v>
      </c>
      <c r="H519" s="70" t="s">
        <v>1065</v>
      </c>
      <c r="I519" s="83">
        <v>-658200.9</v>
      </c>
      <c r="J519" s="83">
        <v>-2543.27</v>
      </c>
      <c r="K519" s="83">
        <v>126663.77</v>
      </c>
      <c r="L519" s="83">
        <v>0</v>
      </c>
      <c r="M519" s="83">
        <v>0</v>
      </c>
      <c r="N519" s="83">
        <v>-534080.4</v>
      </c>
      <c r="O519" s="35">
        <f>ROWS($A$8:N519)</f>
        <v>512</v>
      </c>
      <c r="P519" s="35" t="str">
        <f>IF($A519='Signature Page'!$H$8,O519,"")</f>
        <v/>
      </c>
      <c r="Q519" s="35" t="str">
        <f>IFERROR(SMALL($P$8:$P$1794,ROWS($P$8:P519)),"")</f>
        <v/>
      </c>
      <c r="R519" s="31" t="str">
        <f t="shared" si="7"/>
        <v>H59039580000</v>
      </c>
    </row>
    <row r="520" spans="1:18" s="31" customFormat="1" ht="19.7" customHeight="1" x14ac:dyDescent="0.25">
      <c r="A520" s="68" t="s">
        <v>57</v>
      </c>
      <c r="B520" s="69">
        <v>60</v>
      </c>
      <c r="C520" s="68" t="s">
        <v>655</v>
      </c>
      <c r="D520" s="70" t="s">
        <v>1054</v>
      </c>
      <c r="E520" s="70" t="s">
        <v>1148</v>
      </c>
      <c r="F520" s="70" t="s">
        <v>1105</v>
      </c>
      <c r="G520" s="69" t="s">
        <v>656</v>
      </c>
      <c r="H520" s="70" t="s">
        <v>1065</v>
      </c>
      <c r="I520" s="83">
        <v>-3656.76</v>
      </c>
      <c r="J520" s="83">
        <v>-504.78</v>
      </c>
      <c r="K520" s="83">
        <v>0</v>
      </c>
      <c r="L520" s="83">
        <v>0</v>
      </c>
      <c r="M520" s="83">
        <v>0</v>
      </c>
      <c r="N520" s="83">
        <v>-4161.54</v>
      </c>
      <c r="O520" s="35">
        <f>ROWS($A$8:N520)</f>
        <v>513</v>
      </c>
      <c r="P520" s="35" t="str">
        <f>IF($A520='Signature Page'!$H$8,O520,"")</f>
        <v/>
      </c>
      <c r="Q520" s="35" t="str">
        <f>IFERROR(SMALL($P$8:$P$1794,ROWS($P$8:P520)),"")</f>
        <v/>
      </c>
      <c r="R520" s="31" t="str">
        <f t="shared" ref="R520:R583" si="8">CONCATENATE(A520,C520)</f>
        <v>H59042F48000</v>
      </c>
    </row>
    <row r="521" spans="1:18" s="31" customFormat="1" ht="19.7" customHeight="1" x14ac:dyDescent="0.25">
      <c r="A521" s="68" t="s">
        <v>57</v>
      </c>
      <c r="B521" s="69">
        <v>22</v>
      </c>
      <c r="C521" s="68" t="s">
        <v>692</v>
      </c>
      <c r="D521" s="70" t="s">
        <v>1055</v>
      </c>
      <c r="E521" s="70" t="s">
        <v>1148</v>
      </c>
      <c r="F521" s="70" t="s">
        <v>693</v>
      </c>
      <c r="G521" s="69" t="s">
        <v>693</v>
      </c>
      <c r="H521" s="70" t="s">
        <v>1065</v>
      </c>
      <c r="I521" s="83">
        <v>-14891156.890000001</v>
      </c>
      <c r="J521" s="83">
        <v>-87578.31</v>
      </c>
      <c r="K521" s="83">
        <v>124012865.17</v>
      </c>
      <c r="L521" s="83">
        <v>-123886847.75</v>
      </c>
      <c r="M521" s="83">
        <v>0</v>
      </c>
      <c r="N521" s="83">
        <v>-14852717.7800001</v>
      </c>
      <c r="O521" s="35">
        <f>ROWS($A$8:N521)</f>
        <v>514</v>
      </c>
      <c r="P521" s="35" t="str">
        <f>IF($A521='Signature Page'!$H$8,O521,"")</f>
        <v/>
      </c>
      <c r="Q521" s="35" t="str">
        <f>IFERROR(SMALL($P$8:$P$1794,ROWS($P$8:P521)),"")</f>
        <v/>
      </c>
      <c r="R521" s="31" t="str">
        <f t="shared" si="8"/>
        <v>H59043B10000</v>
      </c>
    </row>
    <row r="522" spans="1:18" s="31" customFormat="1" ht="19.7" customHeight="1" x14ac:dyDescent="0.25">
      <c r="A522" s="68" t="s">
        <v>57</v>
      </c>
      <c r="B522" s="69">
        <v>5</v>
      </c>
      <c r="C522" s="68">
        <v>50550000</v>
      </c>
      <c r="D522" s="70" t="s">
        <v>1055</v>
      </c>
      <c r="E522" s="70" t="s">
        <v>1148</v>
      </c>
      <c r="F522" s="70" t="s">
        <v>1101</v>
      </c>
      <c r="G522" s="69" t="s">
        <v>982</v>
      </c>
      <c r="H522" s="70" t="s">
        <v>1065</v>
      </c>
      <c r="I522" s="83">
        <v>-3409150.99</v>
      </c>
      <c r="J522" s="83">
        <v>-3851342.89</v>
      </c>
      <c r="K522" s="83">
        <v>9332347.9299999997</v>
      </c>
      <c r="L522" s="83">
        <v>0</v>
      </c>
      <c r="M522" s="83">
        <v>0</v>
      </c>
      <c r="N522" s="83">
        <v>2071854.05</v>
      </c>
      <c r="O522" s="35">
        <f>ROWS($A$8:N522)</f>
        <v>515</v>
      </c>
      <c r="P522" s="35" t="str">
        <f>IF($A522='Signature Page'!$H$8,O522,"")</f>
        <v/>
      </c>
      <c r="Q522" s="35" t="str">
        <f>IFERROR(SMALL($P$8:$P$1794,ROWS($P$8:P522)),"")</f>
        <v/>
      </c>
      <c r="R522" s="31" t="str">
        <f t="shared" si="8"/>
        <v>H59050550000</v>
      </c>
    </row>
    <row r="523" spans="1:18" s="31" customFormat="1" ht="19.7" customHeight="1" x14ac:dyDescent="0.25">
      <c r="A523" s="68" t="s">
        <v>57</v>
      </c>
      <c r="B523" s="69">
        <v>5</v>
      </c>
      <c r="C523" s="68" t="s">
        <v>1273</v>
      </c>
      <c r="D523" s="70" t="s">
        <v>1055</v>
      </c>
      <c r="E523" s="70" t="s">
        <v>1148</v>
      </c>
      <c r="F523" s="70" t="s">
        <v>1101</v>
      </c>
      <c r="G523" s="69" t="s">
        <v>1312</v>
      </c>
      <c r="H523" s="70" t="s">
        <v>1065</v>
      </c>
      <c r="I523" s="83">
        <v>1069779.5</v>
      </c>
      <c r="J523" s="83">
        <v>-29532984.789999999</v>
      </c>
      <c r="K523" s="83">
        <v>28453258.640000001</v>
      </c>
      <c r="L523" s="83">
        <v>0</v>
      </c>
      <c r="M523" s="83">
        <v>0</v>
      </c>
      <c r="N523" s="83">
        <v>-9946.6500000022406</v>
      </c>
      <c r="O523" s="35">
        <f>ROWS($A$8:N523)</f>
        <v>516</v>
      </c>
      <c r="P523" s="35" t="str">
        <f>IF($A523='Signature Page'!$H$8,O523,"")</f>
        <v/>
      </c>
      <c r="Q523" s="35" t="str">
        <f>IFERROR(SMALL($P$8:$P$1794,ROWS($P$8:P523)),"")</f>
        <v/>
      </c>
      <c r="R523" s="31" t="str">
        <f t="shared" si="8"/>
        <v>H59051C10002</v>
      </c>
    </row>
    <row r="524" spans="1:18" s="31" customFormat="1" ht="19.7" customHeight="1" x14ac:dyDescent="0.25">
      <c r="A524" s="68" t="s">
        <v>58</v>
      </c>
      <c r="B524" s="69">
        <v>1</v>
      </c>
      <c r="C524" s="68">
        <v>10010000</v>
      </c>
      <c r="D524" s="70" t="s">
        <v>1053</v>
      </c>
      <c r="E524" s="70" t="s">
        <v>1149</v>
      </c>
      <c r="F524" s="70" t="s">
        <v>128</v>
      </c>
      <c r="G524" s="69" t="s">
        <v>128</v>
      </c>
      <c r="H524" s="70" t="s">
        <v>1065</v>
      </c>
      <c r="I524" s="83">
        <v>-5364846.2300000004</v>
      </c>
      <c r="J524" s="83">
        <v>0</v>
      </c>
      <c r="K524" s="83">
        <v>3785042091.1599998</v>
      </c>
      <c r="L524" s="83">
        <v>30925676.140000001</v>
      </c>
      <c r="M524" s="83">
        <v>0</v>
      </c>
      <c r="N524" s="83">
        <v>3810602921.0700002</v>
      </c>
      <c r="O524" s="35">
        <f>ROWS($A$8:N524)</f>
        <v>517</v>
      </c>
      <c r="P524" s="35" t="str">
        <f>IF($A524='Signature Page'!$H$8,O524,"")</f>
        <v/>
      </c>
      <c r="Q524" s="35" t="str">
        <f>IFERROR(SMALL($P$8:$P$1794,ROWS($P$8:P524)),"")</f>
        <v/>
      </c>
      <c r="R524" s="31" t="str">
        <f t="shared" si="8"/>
        <v>H63010010000</v>
      </c>
    </row>
    <row r="525" spans="1:18" s="31" customFormat="1" ht="19.7" customHeight="1" x14ac:dyDescent="0.25">
      <c r="A525" s="68" t="s">
        <v>58</v>
      </c>
      <c r="B525" s="69">
        <v>1</v>
      </c>
      <c r="C525" s="68">
        <v>10020000</v>
      </c>
      <c r="D525" s="70" t="s">
        <v>1053</v>
      </c>
      <c r="E525" s="70" t="s">
        <v>1149</v>
      </c>
      <c r="F525" s="70" t="s">
        <v>128</v>
      </c>
      <c r="G525" s="69" t="s">
        <v>133</v>
      </c>
      <c r="H525" s="70" t="s">
        <v>1065</v>
      </c>
      <c r="I525" s="83">
        <v>0</v>
      </c>
      <c r="J525" s="83">
        <v>0</v>
      </c>
      <c r="K525" s="83">
        <v>1322446.01</v>
      </c>
      <c r="L525" s="83">
        <v>0</v>
      </c>
      <c r="M525" s="83">
        <v>0</v>
      </c>
      <c r="N525" s="83">
        <v>1322446.01</v>
      </c>
      <c r="O525" s="35">
        <f>ROWS($A$8:N525)</f>
        <v>518</v>
      </c>
      <c r="P525" s="35" t="str">
        <f>IF($A525='Signature Page'!$H$8,O525,"")</f>
        <v/>
      </c>
      <c r="Q525" s="35" t="str">
        <f>IFERROR(SMALL($P$8:$P$1794,ROWS($P$8:P525)),"")</f>
        <v/>
      </c>
      <c r="R525" s="31" t="str">
        <f t="shared" si="8"/>
        <v>H63010020000</v>
      </c>
    </row>
    <row r="526" spans="1:18" s="31" customFormat="1" ht="19.7" customHeight="1" x14ac:dyDescent="0.25">
      <c r="A526" s="68" t="s">
        <v>58</v>
      </c>
      <c r="B526" s="69">
        <v>1</v>
      </c>
      <c r="C526" s="68">
        <v>10050023</v>
      </c>
      <c r="D526" s="70" t="s">
        <v>1053</v>
      </c>
      <c r="E526" s="70" t="s">
        <v>1149</v>
      </c>
      <c r="F526" s="70" t="s">
        <v>128</v>
      </c>
      <c r="G526" s="69" t="s">
        <v>1489</v>
      </c>
      <c r="H526" s="70" t="s">
        <v>1065</v>
      </c>
      <c r="I526" s="83">
        <v>0</v>
      </c>
      <c r="J526" s="83">
        <v>0</v>
      </c>
      <c r="K526" s="83">
        <v>5666000</v>
      </c>
      <c r="L526" s="83">
        <v>0</v>
      </c>
      <c r="M526" s="83">
        <v>0</v>
      </c>
      <c r="N526" s="83">
        <v>5666000</v>
      </c>
      <c r="O526" s="35">
        <f>ROWS($A$8:N526)</f>
        <v>519</v>
      </c>
      <c r="P526" s="35" t="str">
        <f>IF($A526='Signature Page'!$H$8,O526,"")</f>
        <v/>
      </c>
      <c r="Q526" s="35" t="str">
        <f>IFERROR(SMALL($P$8:$P$1794,ROWS($P$8:P526)),"")</f>
        <v/>
      </c>
      <c r="R526" s="31" t="str">
        <f t="shared" si="8"/>
        <v>H63010050023</v>
      </c>
    </row>
    <row r="527" spans="1:18" s="31" customFormat="1" ht="19.7" customHeight="1" x14ac:dyDescent="0.25">
      <c r="A527" s="68" t="s">
        <v>58</v>
      </c>
      <c r="B527" s="69">
        <v>1</v>
      </c>
      <c r="C527" s="68">
        <v>28230000</v>
      </c>
      <c r="D527" s="70" t="s">
        <v>1053</v>
      </c>
      <c r="E527" s="70" t="s">
        <v>1149</v>
      </c>
      <c r="F527" s="70" t="s">
        <v>128</v>
      </c>
      <c r="G527" s="69" t="s">
        <v>136</v>
      </c>
      <c r="H527" s="70" t="s">
        <v>1065</v>
      </c>
      <c r="I527" s="83">
        <v>0</v>
      </c>
      <c r="J527" s="83">
        <v>-1921094.23</v>
      </c>
      <c r="K527" s="83">
        <v>0</v>
      </c>
      <c r="L527" s="83">
        <v>0</v>
      </c>
      <c r="M527" s="83">
        <v>0</v>
      </c>
      <c r="N527" s="83">
        <v>-1921094.23</v>
      </c>
      <c r="O527" s="35">
        <f>ROWS($A$8:N527)</f>
        <v>520</v>
      </c>
      <c r="P527" s="35" t="str">
        <f>IF($A527='Signature Page'!$H$8,O527,"")</f>
        <v/>
      </c>
      <c r="Q527" s="35" t="str">
        <f>IFERROR(SMALL($P$8:$P$1794,ROWS($P$8:P527)),"")</f>
        <v/>
      </c>
      <c r="R527" s="31" t="str">
        <f t="shared" si="8"/>
        <v>H63028230000</v>
      </c>
    </row>
    <row r="528" spans="1:18" s="31" customFormat="1" ht="19.7" customHeight="1" x14ac:dyDescent="0.25">
      <c r="A528" s="68" t="s">
        <v>58</v>
      </c>
      <c r="B528" s="69">
        <v>1</v>
      </c>
      <c r="C528" s="68">
        <v>28370000</v>
      </c>
      <c r="D528" s="70" t="s">
        <v>1053</v>
      </c>
      <c r="E528" s="70" t="s">
        <v>1149</v>
      </c>
      <c r="F528" s="70" t="s">
        <v>128</v>
      </c>
      <c r="G528" s="69" t="s">
        <v>137</v>
      </c>
      <c r="H528" s="70" t="s">
        <v>1065</v>
      </c>
      <c r="I528" s="83">
        <v>0</v>
      </c>
      <c r="J528" s="83">
        <v>-3047282.65</v>
      </c>
      <c r="K528" s="83">
        <v>0</v>
      </c>
      <c r="L528" s="83">
        <v>0</v>
      </c>
      <c r="M528" s="83">
        <v>0</v>
      </c>
      <c r="N528" s="83">
        <v>-3047282.65</v>
      </c>
      <c r="O528" s="35">
        <f>ROWS($A$8:N528)</f>
        <v>521</v>
      </c>
      <c r="P528" s="35" t="str">
        <f>IF($A528='Signature Page'!$H$8,O528,"")</f>
        <v/>
      </c>
      <c r="Q528" s="35" t="str">
        <f>IFERROR(SMALL($P$8:$P$1794,ROWS($P$8:P528)),"")</f>
        <v/>
      </c>
      <c r="R528" s="31" t="str">
        <f t="shared" si="8"/>
        <v>H63028370000</v>
      </c>
    </row>
    <row r="529" spans="1:18" s="31" customFormat="1" ht="19.7" customHeight="1" x14ac:dyDescent="0.25">
      <c r="A529" s="68" t="s">
        <v>58</v>
      </c>
      <c r="B529" s="69">
        <v>250</v>
      </c>
      <c r="C529" s="68">
        <v>30037000</v>
      </c>
      <c r="D529" s="70" t="s">
        <v>1057</v>
      </c>
      <c r="E529" s="70" t="s">
        <v>1149</v>
      </c>
      <c r="F529" s="70" t="s">
        <v>1116</v>
      </c>
      <c r="G529" s="69" t="s">
        <v>140</v>
      </c>
      <c r="H529" s="70" t="s">
        <v>1065</v>
      </c>
      <c r="I529" s="83">
        <v>-1178.1199999999999</v>
      </c>
      <c r="J529" s="83">
        <v>0</v>
      </c>
      <c r="K529" s="83">
        <v>0</v>
      </c>
      <c r="L529" s="83">
        <v>0</v>
      </c>
      <c r="M529" s="83">
        <v>0</v>
      </c>
      <c r="N529" s="83">
        <v>-1178.1199999999999</v>
      </c>
      <c r="O529" s="35">
        <f>ROWS($A$8:N529)</f>
        <v>522</v>
      </c>
      <c r="P529" s="35" t="str">
        <f>IF($A529='Signature Page'!$H$8,O529,"")</f>
        <v/>
      </c>
      <c r="Q529" s="35" t="str">
        <f>IFERROR(SMALL($P$8:$P$1794,ROWS($P$8:P529)),"")</f>
        <v/>
      </c>
      <c r="R529" s="31" t="str">
        <f t="shared" si="8"/>
        <v>H63030037000</v>
      </c>
    </row>
    <row r="530" spans="1:18" s="31" customFormat="1" ht="19.7" customHeight="1" x14ac:dyDescent="0.25">
      <c r="A530" s="68" t="s">
        <v>58</v>
      </c>
      <c r="B530" s="69">
        <v>1</v>
      </c>
      <c r="C530" s="68">
        <v>30350000</v>
      </c>
      <c r="D530" s="70" t="s">
        <v>1053</v>
      </c>
      <c r="E530" s="70" t="s">
        <v>1149</v>
      </c>
      <c r="F530" s="70" t="s">
        <v>128</v>
      </c>
      <c r="G530" s="69" t="s">
        <v>144</v>
      </c>
      <c r="H530" s="70" t="s">
        <v>1065</v>
      </c>
      <c r="I530" s="83">
        <v>-28344738.18</v>
      </c>
      <c r="J530" s="83">
        <v>-22991390.34</v>
      </c>
      <c r="K530" s="83">
        <v>18421794.690000001</v>
      </c>
      <c r="L530" s="83">
        <v>4560323.54</v>
      </c>
      <c r="M530" s="83">
        <v>0</v>
      </c>
      <c r="N530" s="83">
        <v>-28354010.289999999</v>
      </c>
      <c r="O530" s="35">
        <f>ROWS($A$8:N530)</f>
        <v>523</v>
      </c>
      <c r="P530" s="35" t="str">
        <f>IF($A530='Signature Page'!$H$8,O530,"")</f>
        <v/>
      </c>
      <c r="Q530" s="35" t="str">
        <f>IFERROR(SMALL($P$8:$P$1794,ROWS($P$8:P530)),"")</f>
        <v/>
      </c>
      <c r="R530" s="31" t="str">
        <f t="shared" si="8"/>
        <v>H63030350000</v>
      </c>
    </row>
    <row r="531" spans="1:18" s="31" customFormat="1" ht="19.7" customHeight="1" x14ac:dyDescent="0.25">
      <c r="A531" s="68" t="s">
        <v>58</v>
      </c>
      <c r="B531" s="69">
        <v>1</v>
      </c>
      <c r="C531" s="68">
        <v>30350051</v>
      </c>
      <c r="D531" s="70" t="s">
        <v>1055</v>
      </c>
      <c r="E531" s="70" t="s">
        <v>1149</v>
      </c>
      <c r="F531" s="70" t="s">
        <v>128</v>
      </c>
      <c r="G531" s="69" t="s">
        <v>166</v>
      </c>
      <c r="H531" s="70" t="s">
        <v>1065</v>
      </c>
      <c r="I531" s="83">
        <v>-45933.440000000002</v>
      </c>
      <c r="J531" s="83">
        <v>0</v>
      </c>
      <c r="K531" s="83">
        <v>0</v>
      </c>
      <c r="L531" s="83">
        <v>-10000</v>
      </c>
      <c r="M531" s="83">
        <v>0</v>
      </c>
      <c r="N531" s="83">
        <v>-55933.440000000002</v>
      </c>
      <c r="O531" s="35">
        <f>ROWS($A$8:N531)</f>
        <v>524</v>
      </c>
      <c r="P531" s="35" t="str">
        <f>IF($A531='Signature Page'!$H$8,O531,"")</f>
        <v/>
      </c>
      <c r="Q531" s="35" t="str">
        <f>IFERROR(SMALL($P$8:$P$1794,ROWS($P$8:P531)),"")</f>
        <v/>
      </c>
      <c r="R531" s="31" t="str">
        <f t="shared" si="8"/>
        <v>H63030350051</v>
      </c>
    </row>
    <row r="532" spans="1:18" s="31" customFormat="1" ht="19.7" customHeight="1" x14ac:dyDescent="0.25">
      <c r="A532" s="68" t="s">
        <v>58</v>
      </c>
      <c r="B532" s="69">
        <v>1</v>
      </c>
      <c r="C532" s="68">
        <v>30350099</v>
      </c>
      <c r="D532" s="70" t="s">
        <v>1057</v>
      </c>
      <c r="E532" s="70" t="s">
        <v>1149</v>
      </c>
      <c r="F532" s="70" t="s">
        <v>128</v>
      </c>
      <c r="G532" s="69" t="s">
        <v>1298</v>
      </c>
      <c r="H532" s="70" t="s">
        <v>1065</v>
      </c>
      <c r="I532" s="83">
        <v>-0.01</v>
      </c>
      <c r="J532" s="83">
        <v>0</v>
      </c>
      <c r="K532" s="83">
        <v>0</v>
      </c>
      <c r="L532" s="83">
        <v>0</v>
      </c>
      <c r="M532" s="83">
        <v>0</v>
      </c>
      <c r="N532" s="83">
        <v>-0.01</v>
      </c>
      <c r="O532" s="35">
        <f>ROWS($A$8:N532)</f>
        <v>525</v>
      </c>
      <c r="P532" s="35" t="str">
        <f>IF($A532='Signature Page'!$H$8,O532,"")</f>
        <v/>
      </c>
      <c r="Q532" s="35" t="str">
        <f>IFERROR(SMALL($P$8:$P$1794,ROWS($P$8:P532)),"")</f>
        <v/>
      </c>
      <c r="R532" s="31" t="str">
        <f t="shared" si="8"/>
        <v>H63030350099</v>
      </c>
    </row>
    <row r="533" spans="1:18" s="31" customFormat="1" ht="19.7" customHeight="1" x14ac:dyDescent="0.25">
      <c r="A533" s="68" t="s">
        <v>58</v>
      </c>
      <c r="B533" s="69">
        <v>5</v>
      </c>
      <c r="C533" s="68" t="s">
        <v>1239</v>
      </c>
      <c r="D533" s="70" t="s">
        <v>1055</v>
      </c>
      <c r="E533" s="70" t="s">
        <v>1149</v>
      </c>
      <c r="F533" s="70" t="s">
        <v>1101</v>
      </c>
      <c r="G533" s="69" t="s">
        <v>1240</v>
      </c>
      <c r="H533" s="70" t="s">
        <v>1065</v>
      </c>
      <c r="I533" s="83">
        <v>-54714.34</v>
      </c>
      <c r="J533" s="83">
        <v>0</v>
      </c>
      <c r="K533" s="83">
        <v>0</v>
      </c>
      <c r="L533" s="83">
        <v>0</v>
      </c>
      <c r="M533" s="83">
        <v>0</v>
      </c>
      <c r="N533" s="83">
        <v>-54714.34</v>
      </c>
      <c r="O533" s="35">
        <f>ROWS($A$8:N533)</f>
        <v>526</v>
      </c>
      <c r="P533" s="35" t="str">
        <f>IF($A533='Signature Page'!$H$8,O533,"")</f>
        <v/>
      </c>
      <c r="Q533" s="35" t="str">
        <f>IFERROR(SMALL($P$8:$P$1794,ROWS($P$8:P533)),"")</f>
        <v/>
      </c>
      <c r="R533" s="31" t="str">
        <f t="shared" si="8"/>
        <v>H63031C20000</v>
      </c>
    </row>
    <row r="534" spans="1:18" s="31" customFormat="1" ht="19.7" customHeight="1" x14ac:dyDescent="0.25">
      <c r="A534" s="68" t="s">
        <v>58</v>
      </c>
      <c r="B534" s="69">
        <v>1</v>
      </c>
      <c r="C534" s="68" t="s">
        <v>276</v>
      </c>
      <c r="D534" s="70" t="s">
        <v>1054</v>
      </c>
      <c r="E534" s="70" t="s">
        <v>1149</v>
      </c>
      <c r="F534" s="70" t="s">
        <v>128</v>
      </c>
      <c r="G534" s="69" t="s">
        <v>277</v>
      </c>
      <c r="H534" s="70" t="s">
        <v>1065</v>
      </c>
      <c r="I534" s="83">
        <v>-228962.4</v>
      </c>
      <c r="J534" s="83">
        <v>0</v>
      </c>
      <c r="K534" s="83">
        <v>0</v>
      </c>
      <c r="L534" s="83">
        <v>0</v>
      </c>
      <c r="M534" s="83">
        <v>0</v>
      </c>
      <c r="N534" s="83">
        <v>-228962.4</v>
      </c>
      <c r="O534" s="35">
        <f>ROWS($A$8:N534)</f>
        <v>527</v>
      </c>
      <c r="P534" s="35" t="str">
        <f>IF($A534='Signature Page'!$H$8,O534,"")</f>
        <v/>
      </c>
      <c r="Q534" s="35" t="str">
        <f>IFERROR(SMALL($P$8:$P$1794,ROWS($P$8:P534)),"")</f>
        <v/>
      </c>
      <c r="R534" s="31" t="str">
        <f t="shared" si="8"/>
        <v>H63031S20000</v>
      </c>
    </row>
    <row r="535" spans="1:18" s="31" customFormat="1" ht="19.7" customHeight="1" x14ac:dyDescent="0.25">
      <c r="A535" s="68" t="s">
        <v>58</v>
      </c>
      <c r="B535" s="69">
        <v>1</v>
      </c>
      <c r="C535" s="68">
        <v>33040000</v>
      </c>
      <c r="D535" s="70" t="s">
        <v>1054</v>
      </c>
      <c r="E535" s="70" t="s">
        <v>1149</v>
      </c>
      <c r="F535" s="70" t="s">
        <v>128</v>
      </c>
      <c r="G535" s="69" t="s">
        <v>1343</v>
      </c>
      <c r="H535" s="70" t="s">
        <v>1065</v>
      </c>
      <c r="I535" s="83">
        <v>-2577860.9500000002</v>
      </c>
      <c r="J535" s="83">
        <v>0</v>
      </c>
      <c r="K535" s="83">
        <v>0</v>
      </c>
      <c r="L535" s="83">
        <v>0</v>
      </c>
      <c r="M535" s="83">
        <v>0</v>
      </c>
      <c r="N535" s="83">
        <v>-2577860.9500000002</v>
      </c>
      <c r="O535" s="35">
        <f>ROWS($A$8:N535)</f>
        <v>528</v>
      </c>
      <c r="P535" s="35" t="str">
        <f>IF($A535='Signature Page'!$H$8,O535,"")</f>
        <v/>
      </c>
      <c r="Q535" s="35" t="str">
        <f>IFERROR(SMALL($P$8:$P$1794,ROWS($P$8:P535)),"")</f>
        <v/>
      </c>
      <c r="R535" s="31" t="str">
        <f t="shared" si="8"/>
        <v>H63033040000</v>
      </c>
    </row>
    <row r="536" spans="1:18" s="31" customFormat="1" ht="19.7" customHeight="1" x14ac:dyDescent="0.25">
      <c r="A536" s="68" t="s">
        <v>58</v>
      </c>
      <c r="B536" s="69">
        <v>1</v>
      </c>
      <c r="C536" s="68">
        <v>35280000</v>
      </c>
      <c r="D536" s="70" t="s">
        <v>1054</v>
      </c>
      <c r="E536" s="70" t="s">
        <v>1149</v>
      </c>
      <c r="F536" s="70" t="s">
        <v>128</v>
      </c>
      <c r="G536" s="69" t="s">
        <v>401</v>
      </c>
      <c r="H536" s="70" t="s">
        <v>1065</v>
      </c>
      <c r="I536" s="83">
        <v>-642642.52</v>
      </c>
      <c r="J536" s="83">
        <v>0</v>
      </c>
      <c r="K536" s="83">
        <v>6474.6</v>
      </c>
      <c r="L536" s="83">
        <v>0</v>
      </c>
      <c r="M536" s="83">
        <v>0</v>
      </c>
      <c r="N536" s="83">
        <v>-636167.92000000004</v>
      </c>
      <c r="O536" s="35">
        <f>ROWS($A$8:N536)</f>
        <v>529</v>
      </c>
      <c r="P536" s="35" t="str">
        <f>IF($A536='Signature Page'!$H$8,O536,"")</f>
        <v/>
      </c>
      <c r="Q536" s="35" t="str">
        <f>IFERROR(SMALL($P$8:$P$1794,ROWS($P$8:P536)),"")</f>
        <v/>
      </c>
      <c r="R536" s="31" t="str">
        <f t="shared" si="8"/>
        <v>H63035280000</v>
      </c>
    </row>
    <row r="537" spans="1:18" s="31" customFormat="1" ht="19.7" customHeight="1" x14ac:dyDescent="0.25">
      <c r="A537" s="68" t="s">
        <v>58</v>
      </c>
      <c r="B537" s="69">
        <v>1</v>
      </c>
      <c r="C537" s="68">
        <v>35290000</v>
      </c>
      <c r="D537" s="70" t="s">
        <v>1053</v>
      </c>
      <c r="E537" s="70" t="s">
        <v>1149</v>
      </c>
      <c r="F537" s="70" t="s">
        <v>128</v>
      </c>
      <c r="G537" s="69" t="s">
        <v>403</v>
      </c>
      <c r="H537" s="70" t="s">
        <v>1065</v>
      </c>
      <c r="I537" s="83">
        <v>-401500.11</v>
      </c>
      <c r="J537" s="83">
        <v>0</v>
      </c>
      <c r="K537" s="83">
        <v>0</v>
      </c>
      <c r="L537" s="83">
        <v>0</v>
      </c>
      <c r="M537" s="83">
        <v>0</v>
      </c>
      <c r="N537" s="83">
        <v>-401500.11</v>
      </c>
      <c r="O537" s="35">
        <f>ROWS($A$8:N537)</f>
        <v>530</v>
      </c>
      <c r="P537" s="35" t="str">
        <f>IF($A537='Signature Page'!$H$8,O537,"")</f>
        <v/>
      </c>
      <c r="Q537" s="35" t="str">
        <f>IFERROR(SMALL($P$8:$P$1794,ROWS($P$8:P537)),"")</f>
        <v/>
      </c>
      <c r="R537" s="31" t="str">
        <f t="shared" si="8"/>
        <v>H63035290000</v>
      </c>
    </row>
    <row r="538" spans="1:18" s="31" customFormat="1" ht="19.7" customHeight="1" x14ac:dyDescent="0.25">
      <c r="A538" s="68" t="s">
        <v>58</v>
      </c>
      <c r="B538" s="69">
        <v>1</v>
      </c>
      <c r="C538" s="68">
        <v>35350000</v>
      </c>
      <c r="D538" s="70" t="s">
        <v>1053</v>
      </c>
      <c r="E538" s="70" t="s">
        <v>1149</v>
      </c>
      <c r="F538" s="70" t="s">
        <v>128</v>
      </c>
      <c r="G538" s="69" t="s">
        <v>404</v>
      </c>
      <c r="H538" s="70" t="s">
        <v>1065</v>
      </c>
      <c r="I538" s="83">
        <v>-4968.7299999999996</v>
      </c>
      <c r="J538" s="83">
        <v>0</v>
      </c>
      <c r="K538" s="83">
        <v>0</v>
      </c>
      <c r="L538" s="83">
        <v>0</v>
      </c>
      <c r="M538" s="83">
        <v>0</v>
      </c>
      <c r="N538" s="83">
        <v>-4968.7299999999996</v>
      </c>
      <c r="O538" s="35">
        <f>ROWS($A$8:N538)</f>
        <v>531</v>
      </c>
      <c r="P538" s="35" t="str">
        <f>IF($A538='Signature Page'!$H$8,O538,"")</f>
        <v/>
      </c>
      <c r="Q538" s="35" t="str">
        <f>IFERROR(SMALL($P$8:$P$1794,ROWS($P$8:P538)),"")</f>
        <v/>
      </c>
      <c r="R538" s="31" t="str">
        <f t="shared" si="8"/>
        <v>H63035350000</v>
      </c>
    </row>
    <row r="539" spans="1:18" s="31" customFormat="1" ht="19.7" customHeight="1" x14ac:dyDescent="0.25">
      <c r="A539" s="68" t="s">
        <v>58</v>
      </c>
      <c r="B539" s="69">
        <v>998</v>
      </c>
      <c r="C539" s="68">
        <v>36008000</v>
      </c>
      <c r="D539" s="70" t="s">
        <v>1054</v>
      </c>
      <c r="E539" s="70" t="s">
        <v>1149</v>
      </c>
      <c r="F539" s="70" t="s">
        <v>1105</v>
      </c>
      <c r="G539" s="69" t="s">
        <v>1304</v>
      </c>
      <c r="H539" s="70" t="s">
        <v>1065</v>
      </c>
      <c r="I539" s="83">
        <v>128203.39</v>
      </c>
      <c r="J539" s="83">
        <v>0</v>
      </c>
      <c r="K539" s="83">
        <v>0</v>
      </c>
      <c r="L539" s="83">
        <v>615247.53</v>
      </c>
      <c r="M539" s="83">
        <v>0</v>
      </c>
      <c r="N539" s="83">
        <v>743450.92</v>
      </c>
      <c r="O539" s="35">
        <f>ROWS($A$8:N539)</f>
        <v>532</v>
      </c>
      <c r="P539" s="35" t="str">
        <f>IF($A539='Signature Page'!$H$8,O539,"")</f>
        <v/>
      </c>
      <c r="Q539" s="35" t="str">
        <f>IFERROR(SMALL($P$8:$P$1794,ROWS($P$8:P539)),"")</f>
        <v/>
      </c>
      <c r="R539" s="31" t="str">
        <f t="shared" si="8"/>
        <v>H63036008000</v>
      </c>
    </row>
    <row r="540" spans="1:18" s="31" customFormat="1" ht="19.7" customHeight="1" x14ac:dyDescent="0.25">
      <c r="A540" s="68" t="s">
        <v>58</v>
      </c>
      <c r="B540" s="69">
        <v>1</v>
      </c>
      <c r="C540" s="68">
        <v>36340000</v>
      </c>
      <c r="D540" s="70" t="s">
        <v>1054</v>
      </c>
      <c r="E540" s="70" t="s">
        <v>1149</v>
      </c>
      <c r="F540" s="70" t="s">
        <v>128</v>
      </c>
      <c r="G540" s="69" t="s">
        <v>437</v>
      </c>
      <c r="H540" s="70" t="s">
        <v>1065</v>
      </c>
      <c r="I540" s="83">
        <v>-838176.09</v>
      </c>
      <c r="J540" s="83">
        <v>0</v>
      </c>
      <c r="K540" s="83">
        <v>43272.51</v>
      </c>
      <c r="L540" s="83">
        <v>0</v>
      </c>
      <c r="M540" s="83">
        <v>0</v>
      </c>
      <c r="N540" s="83">
        <v>-794903.58</v>
      </c>
      <c r="O540" s="35">
        <f>ROWS($A$8:N540)</f>
        <v>533</v>
      </c>
      <c r="P540" s="35" t="str">
        <f>IF($A540='Signature Page'!$H$8,O540,"")</f>
        <v/>
      </c>
      <c r="Q540" s="35" t="str">
        <f>IFERROR(SMALL($P$8:$P$1794,ROWS($P$8:P540)),"")</f>
        <v/>
      </c>
      <c r="R540" s="31" t="str">
        <f t="shared" si="8"/>
        <v>H63036340000</v>
      </c>
    </row>
    <row r="541" spans="1:18" s="31" customFormat="1" ht="19.7" customHeight="1" x14ac:dyDescent="0.25">
      <c r="A541" s="68" t="s">
        <v>58</v>
      </c>
      <c r="B541" s="69">
        <v>1</v>
      </c>
      <c r="C541" s="68">
        <v>37640000</v>
      </c>
      <c r="D541" s="70" t="s">
        <v>1054</v>
      </c>
      <c r="E541" s="70" t="s">
        <v>1149</v>
      </c>
      <c r="F541" s="70" t="s">
        <v>128</v>
      </c>
      <c r="G541" s="69" t="s">
        <v>490</v>
      </c>
      <c r="H541" s="70" t="s">
        <v>1065</v>
      </c>
      <c r="I541" s="83">
        <v>-4240061.2699999996</v>
      </c>
      <c r="J541" s="83">
        <v>-618145.05000000005</v>
      </c>
      <c r="K541" s="83">
        <v>389016.68</v>
      </c>
      <c r="L541" s="83">
        <v>201326.97</v>
      </c>
      <c r="M541" s="83">
        <v>0</v>
      </c>
      <c r="N541" s="83">
        <v>-4267862.67</v>
      </c>
      <c r="O541" s="35">
        <f>ROWS($A$8:N541)</f>
        <v>534</v>
      </c>
      <c r="P541" s="35" t="str">
        <f>IF($A541='Signature Page'!$H$8,O541,"")</f>
        <v/>
      </c>
      <c r="Q541" s="35" t="str">
        <f>IFERROR(SMALL($P$8:$P$1794,ROWS($P$8:P541)),"")</f>
        <v/>
      </c>
      <c r="R541" s="31" t="str">
        <f t="shared" si="8"/>
        <v>H63037640000</v>
      </c>
    </row>
    <row r="542" spans="1:18" s="31" customFormat="1" ht="19.7" customHeight="1" x14ac:dyDescent="0.25">
      <c r="A542" s="68" t="s">
        <v>58</v>
      </c>
      <c r="B542" s="69">
        <v>1</v>
      </c>
      <c r="C542" s="68">
        <v>38837000</v>
      </c>
      <c r="D542" s="70" t="s">
        <v>1054</v>
      </c>
      <c r="E542" s="70" t="s">
        <v>1149</v>
      </c>
      <c r="F542" s="70" t="s">
        <v>128</v>
      </c>
      <c r="G542" s="69" t="s">
        <v>1344</v>
      </c>
      <c r="H542" s="70" t="s">
        <v>1065</v>
      </c>
      <c r="I542" s="83">
        <v>31000</v>
      </c>
      <c r="J542" s="83">
        <v>0</v>
      </c>
      <c r="K542" s="83">
        <v>41000</v>
      </c>
      <c r="L542" s="83">
        <v>0</v>
      </c>
      <c r="M542" s="83">
        <v>0</v>
      </c>
      <c r="N542" s="83">
        <v>72000</v>
      </c>
      <c r="O542" s="35">
        <f>ROWS($A$8:N542)</f>
        <v>535</v>
      </c>
      <c r="P542" s="35" t="str">
        <f>IF($A542='Signature Page'!$H$8,O542,"")</f>
        <v/>
      </c>
      <c r="Q542" s="35" t="str">
        <f>IFERROR(SMALL($P$8:$P$1794,ROWS($P$8:P542)),"")</f>
        <v/>
      </c>
      <c r="R542" s="31" t="str">
        <f t="shared" si="8"/>
        <v>H63038837000</v>
      </c>
    </row>
    <row r="543" spans="1:18" s="31" customFormat="1" ht="19.7" customHeight="1" x14ac:dyDescent="0.25">
      <c r="A543" s="68" t="s">
        <v>58</v>
      </c>
      <c r="B543" s="69">
        <v>998</v>
      </c>
      <c r="C543" s="68">
        <v>39078000</v>
      </c>
      <c r="D543" s="70" t="s">
        <v>1054</v>
      </c>
      <c r="E543" s="70" t="s">
        <v>1149</v>
      </c>
      <c r="F543" s="70" t="s">
        <v>1105</v>
      </c>
      <c r="G543" s="69" t="s">
        <v>1299</v>
      </c>
      <c r="H543" s="70" t="s">
        <v>1065</v>
      </c>
      <c r="I543" s="83">
        <v>275814.07</v>
      </c>
      <c r="J543" s="83">
        <v>0</v>
      </c>
      <c r="K543" s="83">
        <v>0</v>
      </c>
      <c r="L543" s="83">
        <v>40430</v>
      </c>
      <c r="M543" s="83">
        <v>0</v>
      </c>
      <c r="N543" s="83">
        <v>316244.07</v>
      </c>
      <c r="O543" s="35">
        <f>ROWS($A$8:N543)</f>
        <v>536</v>
      </c>
      <c r="P543" s="35" t="str">
        <f>IF($A543='Signature Page'!$H$8,O543,"")</f>
        <v/>
      </c>
      <c r="Q543" s="35" t="str">
        <f>IFERROR(SMALL($P$8:$P$1794,ROWS($P$8:P543)),"")</f>
        <v/>
      </c>
      <c r="R543" s="31" t="str">
        <f t="shared" si="8"/>
        <v>H63039078000</v>
      </c>
    </row>
    <row r="544" spans="1:18" s="31" customFormat="1" ht="19.7" customHeight="1" x14ac:dyDescent="0.25">
      <c r="A544" s="68" t="s">
        <v>58</v>
      </c>
      <c r="B544" s="69">
        <v>1</v>
      </c>
      <c r="C544" s="68">
        <v>39580000</v>
      </c>
      <c r="D544" s="70" t="s">
        <v>1057</v>
      </c>
      <c r="E544" s="70" t="s">
        <v>1149</v>
      </c>
      <c r="F544" s="70" t="s">
        <v>128</v>
      </c>
      <c r="G544" s="69" t="s">
        <v>579</v>
      </c>
      <c r="H544" s="70" t="s">
        <v>1065</v>
      </c>
      <c r="I544" s="83">
        <v>-1073433.07</v>
      </c>
      <c r="J544" s="83">
        <v>-145817.82</v>
      </c>
      <c r="K544" s="83">
        <v>0</v>
      </c>
      <c r="L544" s="83">
        <v>0</v>
      </c>
      <c r="M544" s="83">
        <v>0</v>
      </c>
      <c r="N544" s="83">
        <v>-1219250.8899999999</v>
      </c>
      <c r="O544" s="35">
        <f>ROWS($A$8:N544)</f>
        <v>537</v>
      </c>
      <c r="P544" s="35" t="str">
        <f>IF($A544='Signature Page'!$H$8,O544,"")</f>
        <v/>
      </c>
      <c r="Q544" s="35" t="str">
        <f>IFERROR(SMALL($P$8:$P$1794,ROWS($P$8:P544)),"")</f>
        <v/>
      </c>
      <c r="R544" s="31" t="str">
        <f t="shared" si="8"/>
        <v>H63039580000</v>
      </c>
    </row>
    <row r="545" spans="1:18" s="31" customFormat="1" ht="19.7" customHeight="1" x14ac:dyDescent="0.25">
      <c r="A545" s="68" t="s">
        <v>58</v>
      </c>
      <c r="B545" s="69">
        <v>1</v>
      </c>
      <c r="C545" s="68" t="s">
        <v>608</v>
      </c>
      <c r="D545" s="70" t="s">
        <v>1057</v>
      </c>
      <c r="E545" s="70" t="s">
        <v>1149</v>
      </c>
      <c r="F545" s="70" t="s">
        <v>128</v>
      </c>
      <c r="G545" s="69" t="s">
        <v>609</v>
      </c>
      <c r="H545" s="70" t="s">
        <v>1065</v>
      </c>
      <c r="I545" s="83">
        <v>-2638152.21</v>
      </c>
      <c r="J545" s="83">
        <v>0</v>
      </c>
      <c r="K545" s="83">
        <v>0</v>
      </c>
      <c r="L545" s="83">
        <v>0</v>
      </c>
      <c r="M545" s="83">
        <v>0</v>
      </c>
      <c r="N545" s="83">
        <v>-2638152.21</v>
      </c>
      <c r="O545" s="35">
        <f>ROWS($A$8:N545)</f>
        <v>538</v>
      </c>
      <c r="P545" s="35" t="str">
        <f>IF($A545='Signature Page'!$H$8,O545,"")</f>
        <v/>
      </c>
      <c r="Q545" s="35" t="str">
        <f>IFERROR(SMALL($P$8:$P$1794,ROWS($P$8:P545)),"")</f>
        <v/>
      </c>
      <c r="R545" s="31" t="str">
        <f t="shared" si="8"/>
        <v>H63039H20000</v>
      </c>
    </row>
    <row r="546" spans="1:18" s="31" customFormat="1" ht="19.7" customHeight="1" x14ac:dyDescent="0.25">
      <c r="A546" s="68" t="s">
        <v>58</v>
      </c>
      <c r="B546" s="69">
        <v>5</v>
      </c>
      <c r="C546" s="68">
        <v>41010000</v>
      </c>
      <c r="D546" s="70" t="s">
        <v>1055</v>
      </c>
      <c r="E546" s="70" t="s">
        <v>1149</v>
      </c>
      <c r="F546" s="70" t="s">
        <v>1101</v>
      </c>
      <c r="G546" s="69" t="s">
        <v>614</v>
      </c>
      <c r="H546" s="70" t="s">
        <v>1065</v>
      </c>
      <c r="I546" s="83">
        <v>-117605.71</v>
      </c>
      <c r="J546" s="83">
        <v>-2212.44</v>
      </c>
      <c r="K546" s="83">
        <v>0</v>
      </c>
      <c r="L546" s="83">
        <v>0</v>
      </c>
      <c r="M546" s="83">
        <v>0</v>
      </c>
      <c r="N546" s="83">
        <v>-119818.15</v>
      </c>
      <c r="O546" s="35">
        <f>ROWS($A$8:N546)</f>
        <v>539</v>
      </c>
      <c r="P546" s="35" t="str">
        <f>IF($A546='Signature Page'!$H$8,O546,"")</f>
        <v/>
      </c>
      <c r="Q546" s="35" t="str">
        <f>IFERROR(SMALL($P$8:$P$1794,ROWS($P$8:P546)),"")</f>
        <v/>
      </c>
      <c r="R546" s="31" t="str">
        <f t="shared" si="8"/>
        <v>H63041010000</v>
      </c>
    </row>
    <row r="547" spans="1:18" s="31" customFormat="1" ht="19.7" customHeight="1" x14ac:dyDescent="0.25">
      <c r="A547" s="68" t="s">
        <v>58</v>
      </c>
      <c r="B547" s="69">
        <v>22</v>
      </c>
      <c r="C547" s="68" t="s">
        <v>692</v>
      </c>
      <c r="D547" s="70" t="s">
        <v>1055</v>
      </c>
      <c r="E547" s="70" t="s">
        <v>1149</v>
      </c>
      <c r="F547" s="70" t="s">
        <v>693</v>
      </c>
      <c r="G547" s="69" t="s">
        <v>693</v>
      </c>
      <c r="H547" s="70" t="s">
        <v>1065</v>
      </c>
      <c r="I547" s="83">
        <v>-52963298.119999997</v>
      </c>
      <c r="J547" s="83">
        <v>0</v>
      </c>
      <c r="K547" s="83">
        <v>10668376.039999999</v>
      </c>
      <c r="L547" s="83">
        <v>-2499343.2599999998</v>
      </c>
      <c r="M547" s="83">
        <v>0</v>
      </c>
      <c r="N547" s="83">
        <v>-44794265.340000004</v>
      </c>
      <c r="O547" s="35">
        <f>ROWS($A$8:N547)</f>
        <v>540</v>
      </c>
      <c r="P547" s="35" t="str">
        <f>IF($A547='Signature Page'!$H$8,O547,"")</f>
        <v/>
      </c>
      <c r="Q547" s="35" t="str">
        <f>IFERROR(SMALL($P$8:$P$1794,ROWS($P$8:P547)),"")</f>
        <v/>
      </c>
      <c r="R547" s="31" t="str">
        <f t="shared" si="8"/>
        <v>H63043B10000</v>
      </c>
    </row>
    <row r="548" spans="1:18" s="31" customFormat="1" ht="19.7" customHeight="1" x14ac:dyDescent="0.25">
      <c r="A548" s="68" t="s">
        <v>58</v>
      </c>
      <c r="B548" s="69">
        <v>1</v>
      </c>
      <c r="C548" s="68">
        <v>45290000</v>
      </c>
      <c r="D548" s="70" t="s">
        <v>1057</v>
      </c>
      <c r="E548" s="70" t="s">
        <v>1149</v>
      </c>
      <c r="F548" s="70" t="s">
        <v>128</v>
      </c>
      <c r="G548" s="69" t="s">
        <v>403</v>
      </c>
      <c r="H548" s="70" t="s">
        <v>1065</v>
      </c>
      <c r="I548" s="83">
        <v>-340125.57</v>
      </c>
      <c r="J548" s="83">
        <v>0</v>
      </c>
      <c r="K548" s="83">
        <v>0</v>
      </c>
      <c r="L548" s="83">
        <v>0</v>
      </c>
      <c r="M548" s="83">
        <v>0</v>
      </c>
      <c r="N548" s="83">
        <v>-340125.57</v>
      </c>
      <c r="O548" s="35">
        <f>ROWS($A$8:N548)</f>
        <v>541</v>
      </c>
      <c r="P548" s="35" t="str">
        <f>IF($A548='Signature Page'!$H$8,O548,"")</f>
        <v/>
      </c>
      <c r="Q548" s="35" t="str">
        <f>IFERROR(SMALL($P$8:$P$1794,ROWS($P$8:P548)),"")</f>
        <v/>
      </c>
      <c r="R548" s="31" t="str">
        <f t="shared" si="8"/>
        <v>H63045290000</v>
      </c>
    </row>
    <row r="549" spans="1:18" s="31" customFormat="1" ht="19.7" customHeight="1" x14ac:dyDescent="0.25">
      <c r="A549" s="68" t="s">
        <v>58</v>
      </c>
      <c r="B549" s="69">
        <v>1</v>
      </c>
      <c r="C549" s="68" t="s">
        <v>844</v>
      </c>
      <c r="D549" s="70" t="s">
        <v>1055</v>
      </c>
      <c r="E549" s="70" t="s">
        <v>1149</v>
      </c>
      <c r="F549" s="70" t="s">
        <v>128</v>
      </c>
      <c r="G549" s="69" t="s">
        <v>845</v>
      </c>
      <c r="H549" s="70" t="s">
        <v>1065</v>
      </c>
      <c r="I549" s="83">
        <v>-130055.18</v>
      </c>
      <c r="J549" s="83">
        <v>0</v>
      </c>
      <c r="K549" s="83">
        <v>9664450.8000000007</v>
      </c>
      <c r="L549" s="83">
        <v>-9674671.9199999999</v>
      </c>
      <c r="M549" s="83">
        <v>0</v>
      </c>
      <c r="N549" s="83">
        <v>-140276.299999999</v>
      </c>
      <c r="O549" s="35">
        <f>ROWS($A$8:N549)</f>
        <v>542</v>
      </c>
      <c r="P549" s="35" t="str">
        <f>IF($A549='Signature Page'!$H$8,O549,"")</f>
        <v/>
      </c>
      <c r="Q549" s="35" t="str">
        <f>IFERROR(SMALL($P$8:$P$1794,ROWS($P$8:P549)),"")</f>
        <v/>
      </c>
      <c r="R549" s="31" t="str">
        <f t="shared" si="8"/>
        <v>H63046N10000</v>
      </c>
    </row>
    <row r="550" spans="1:18" s="31" customFormat="1" ht="19.7" customHeight="1" x14ac:dyDescent="0.25">
      <c r="A550" s="68" t="s">
        <v>58</v>
      </c>
      <c r="B550" s="69">
        <v>68</v>
      </c>
      <c r="C550" s="68">
        <v>47230000</v>
      </c>
      <c r="D550" s="70" t="s">
        <v>1055</v>
      </c>
      <c r="E550" s="70" t="s">
        <v>1149</v>
      </c>
      <c r="F550" s="70" t="s">
        <v>1121</v>
      </c>
      <c r="G550" s="69" t="s">
        <v>856</v>
      </c>
      <c r="H550" s="70" t="s">
        <v>1065</v>
      </c>
      <c r="I550" s="83">
        <v>-0.01</v>
      </c>
      <c r="J550" s="83">
        <v>0</v>
      </c>
      <c r="K550" s="83">
        <v>0</v>
      </c>
      <c r="L550" s="83">
        <v>0</v>
      </c>
      <c r="M550" s="83">
        <v>0</v>
      </c>
      <c r="N550" s="83">
        <v>-0.01</v>
      </c>
      <c r="O550" s="35">
        <f>ROWS($A$8:N550)</f>
        <v>543</v>
      </c>
      <c r="P550" s="35" t="str">
        <f>IF($A550='Signature Page'!$H$8,O550,"")</f>
        <v/>
      </c>
      <c r="Q550" s="35" t="str">
        <f>IFERROR(SMALL($P$8:$P$1794,ROWS($P$8:P550)),"")</f>
        <v/>
      </c>
      <c r="R550" s="31" t="str">
        <f t="shared" si="8"/>
        <v>H63047230000</v>
      </c>
    </row>
    <row r="551" spans="1:18" s="31" customFormat="1" ht="19.7" customHeight="1" x14ac:dyDescent="0.25">
      <c r="A551" s="68" t="s">
        <v>58</v>
      </c>
      <c r="B551" s="69">
        <v>1</v>
      </c>
      <c r="C551" s="68" t="s">
        <v>878</v>
      </c>
      <c r="D551" s="70" t="s">
        <v>1054</v>
      </c>
      <c r="E551" s="70" t="s">
        <v>1149</v>
      </c>
      <c r="F551" s="70" t="s">
        <v>128</v>
      </c>
      <c r="G551" s="69" t="s">
        <v>879</v>
      </c>
      <c r="H551" s="70" t="s">
        <v>1065</v>
      </c>
      <c r="I551" s="83">
        <v>-24214761.449999999</v>
      </c>
      <c r="J551" s="83">
        <v>-407079.34</v>
      </c>
      <c r="K551" s="83">
        <v>0</v>
      </c>
      <c r="L551" s="83">
        <v>-30925676.140000001</v>
      </c>
      <c r="M551" s="83">
        <v>0</v>
      </c>
      <c r="N551" s="83">
        <v>-55547516.93</v>
      </c>
      <c r="O551" s="35">
        <f>ROWS($A$8:N551)</f>
        <v>544</v>
      </c>
      <c r="P551" s="35" t="str">
        <f>IF($A551='Signature Page'!$H$8,O551,"")</f>
        <v/>
      </c>
      <c r="Q551" s="35" t="str">
        <f>IFERROR(SMALL($P$8:$P$1794,ROWS($P$8:P551)),"")</f>
        <v/>
      </c>
      <c r="R551" s="31" t="str">
        <f t="shared" si="8"/>
        <v>H63047G50000</v>
      </c>
    </row>
    <row r="552" spans="1:18" s="31" customFormat="1" ht="19.7" customHeight="1" x14ac:dyDescent="0.25">
      <c r="A552" s="68" t="s">
        <v>58</v>
      </c>
      <c r="B552" s="69">
        <v>1</v>
      </c>
      <c r="C552" s="68">
        <v>49730000</v>
      </c>
      <c r="D552" s="70" t="s">
        <v>1055</v>
      </c>
      <c r="E552" s="70" t="s">
        <v>1149</v>
      </c>
      <c r="F552" s="70" t="s">
        <v>128</v>
      </c>
      <c r="G552" s="69" t="s">
        <v>931</v>
      </c>
      <c r="H552" s="70" t="s">
        <v>1065</v>
      </c>
      <c r="I552" s="83">
        <v>-283574177.85000002</v>
      </c>
      <c r="J552" s="83">
        <v>-19450951.199999999</v>
      </c>
      <c r="K552" s="83">
        <v>-194676664.16</v>
      </c>
      <c r="L552" s="83">
        <v>64701488</v>
      </c>
      <c r="M552" s="83">
        <v>0</v>
      </c>
      <c r="N552" s="83">
        <v>-433000305.20999998</v>
      </c>
      <c r="O552" s="35">
        <f>ROWS($A$8:N552)</f>
        <v>545</v>
      </c>
      <c r="P552" s="35" t="str">
        <f>IF($A552='Signature Page'!$H$8,O552,"")</f>
        <v/>
      </c>
      <c r="Q552" s="35" t="str">
        <f>IFERROR(SMALL($P$8:$P$1794,ROWS($P$8:P552)),"")</f>
        <v/>
      </c>
      <c r="R552" s="31" t="str">
        <f t="shared" si="8"/>
        <v>H63049730000</v>
      </c>
    </row>
    <row r="553" spans="1:18" s="31" customFormat="1" ht="19.7" customHeight="1" x14ac:dyDescent="0.25">
      <c r="A553" s="68" t="s">
        <v>58</v>
      </c>
      <c r="B553" s="69">
        <v>5</v>
      </c>
      <c r="C553" s="68">
        <v>50380000</v>
      </c>
      <c r="D553" s="70" t="s">
        <v>1055</v>
      </c>
      <c r="E553" s="70" t="s">
        <v>1149</v>
      </c>
      <c r="F553" s="70" t="s">
        <v>1101</v>
      </c>
      <c r="G553" s="69" t="s">
        <v>981</v>
      </c>
      <c r="H553" s="70" t="s">
        <v>1065</v>
      </c>
      <c r="I553" s="83">
        <v>-35210.559999999998</v>
      </c>
      <c r="J553" s="83">
        <v>-1751190.25</v>
      </c>
      <c r="K553" s="83">
        <v>1418183.6</v>
      </c>
      <c r="L553" s="83">
        <v>0</v>
      </c>
      <c r="M553" s="83">
        <v>0</v>
      </c>
      <c r="N553" s="83">
        <v>-368217.21</v>
      </c>
      <c r="O553" s="35">
        <f>ROWS($A$8:N553)</f>
        <v>546</v>
      </c>
      <c r="P553" s="35" t="str">
        <f>IF($A553='Signature Page'!$H$8,O553,"")</f>
        <v/>
      </c>
      <c r="Q553" s="35" t="str">
        <f>IFERROR(SMALL($P$8:$P$1794,ROWS($P$8:P553)),"")</f>
        <v/>
      </c>
      <c r="R553" s="31" t="str">
        <f t="shared" si="8"/>
        <v>H63050380000</v>
      </c>
    </row>
    <row r="554" spans="1:18" s="31" customFormat="1" ht="19.7" customHeight="1" x14ac:dyDescent="0.25">
      <c r="A554" s="68" t="s">
        <v>58</v>
      </c>
      <c r="B554" s="69">
        <v>5</v>
      </c>
      <c r="C554" s="68">
        <v>50550000</v>
      </c>
      <c r="D554" s="70" t="s">
        <v>1055</v>
      </c>
      <c r="E554" s="70" t="s">
        <v>1149</v>
      </c>
      <c r="F554" s="70" t="s">
        <v>1101</v>
      </c>
      <c r="G554" s="69" t="s">
        <v>982</v>
      </c>
      <c r="H554" s="70" t="s">
        <v>1065</v>
      </c>
      <c r="I554" s="83">
        <v>5112636.54</v>
      </c>
      <c r="J554" s="83">
        <v>-617575421.84000003</v>
      </c>
      <c r="K554" s="83">
        <v>614870845.87</v>
      </c>
      <c r="L554" s="83">
        <v>0</v>
      </c>
      <c r="M554" s="83">
        <v>0</v>
      </c>
      <c r="N554" s="83">
        <v>2408060.5700000501</v>
      </c>
      <c r="O554" s="35">
        <f>ROWS($A$8:N554)</f>
        <v>547</v>
      </c>
      <c r="P554" s="35" t="str">
        <f>IF($A554='Signature Page'!$H$8,O554,"")</f>
        <v/>
      </c>
      <c r="Q554" s="35" t="str">
        <f>IFERROR(SMALL($P$8:$P$1794,ROWS($P$8:P554)),"")</f>
        <v/>
      </c>
      <c r="R554" s="31" t="str">
        <f t="shared" si="8"/>
        <v>H63050550000</v>
      </c>
    </row>
    <row r="555" spans="1:18" s="31" customFormat="1" ht="19.7" customHeight="1" x14ac:dyDescent="0.25">
      <c r="A555" s="68" t="s">
        <v>58</v>
      </c>
      <c r="B555" s="69">
        <v>5</v>
      </c>
      <c r="C555" s="68" t="s">
        <v>1229</v>
      </c>
      <c r="D555" s="70" t="s">
        <v>1055</v>
      </c>
      <c r="E555" s="70" t="s">
        <v>1149</v>
      </c>
      <c r="F555" s="70" t="s">
        <v>1101</v>
      </c>
      <c r="G555" s="69" t="s">
        <v>1297</v>
      </c>
      <c r="H555" s="70" t="s">
        <v>1065</v>
      </c>
      <c r="I555" s="83">
        <v>-79302.87</v>
      </c>
      <c r="J555" s="83">
        <v>0</v>
      </c>
      <c r="K555" s="83">
        <v>0</v>
      </c>
      <c r="L555" s="83">
        <v>0</v>
      </c>
      <c r="M555" s="83">
        <v>0</v>
      </c>
      <c r="N555" s="83">
        <v>-79302.87</v>
      </c>
      <c r="O555" s="35">
        <f>ROWS($A$8:N555)</f>
        <v>548</v>
      </c>
      <c r="P555" s="35" t="str">
        <f>IF($A555='Signature Page'!$H$8,O555,"")</f>
        <v/>
      </c>
      <c r="Q555" s="35" t="str">
        <f>IFERROR(SMALL($P$8:$P$1794,ROWS($P$8:P555)),"")</f>
        <v/>
      </c>
      <c r="R555" s="31" t="str">
        <f t="shared" si="8"/>
        <v>H63051C10000</v>
      </c>
    </row>
    <row r="556" spans="1:18" s="31" customFormat="1" ht="19.7" customHeight="1" x14ac:dyDescent="0.25">
      <c r="A556" s="68" t="s">
        <v>58</v>
      </c>
      <c r="B556" s="69">
        <v>5</v>
      </c>
      <c r="C556" s="68" t="s">
        <v>1273</v>
      </c>
      <c r="D556" s="70" t="s">
        <v>1055</v>
      </c>
      <c r="E556" s="70" t="s">
        <v>1149</v>
      </c>
      <c r="F556" s="70" t="s">
        <v>1101</v>
      </c>
      <c r="G556" s="69" t="s">
        <v>1312</v>
      </c>
      <c r="H556" s="70" t="s">
        <v>1065</v>
      </c>
      <c r="I556" s="83">
        <v>-5845789.5099999998</v>
      </c>
      <c r="J556" s="83">
        <v>-1154210.49</v>
      </c>
      <c r="K556" s="83">
        <v>2000000</v>
      </c>
      <c r="L556" s="83">
        <v>0</v>
      </c>
      <c r="M556" s="83">
        <v>0</v>
      </c>
      <c r="N556" s="83">
        <v>-5000000</v>
      </c>
      <c r="O556" s="35">
        <f>ROWS($A$8:N556)</f>
        <v>549</v>
      </c>
      <c r="P556" s="35" t="str">
        <f>IF($A556='Signature Page'!$H$8,O556,"")</f>
        <v/>
      </c>
      <c r="Q556" s="35" t="str">
        <f>IFERROR(SMALL($P$8:$P$1794,ROWS($P$8:P556)),"")</f>
        <v/>
      </c>
      <c r="R556" s="31" t="str">
        <f t="shared" si="8"/>
        <v>H63051C10002</v>
      </c>
    </row>
    <row r="557" spans="1:18" s="31" customFormat="1" ht="19.7" customHeight="1" x14ac:dyDescent="0.25">
      <c r="A557" s="68" t="s">
        <v>58</v>
      </c>
      <c r="B557" s="69">
        <v>5</v>
      </c>
      <c r="C557" s="68" t="s">
        <v>1241</v>
      </c>
      <c r="D557" s="70" t="s">
        <v>1055</v>
      </c>
      <c r="E557" s="70" t="s">
        <v>1149</v>
      </c>
      <c r="F557" s="70" t="s">
        <v>1101</v>
      </c>
      <c r="G557" s="69" t="s">
        <v>1242</v>
      </c>
      <c r="H557" s="70" t="s">
        <v>1065</v>
      </c>
      <c r="I557" s="83">
        <v>2048119.32</v>
      </c>
      <c r="J557" s="83">
        <v>-18128372.920000002</v>
      </c>
      <c r="K557" s="83">
        <v>16091783.67</v>
      </c>
      <c r="L557" s="83">
        <v>0</v>
      </c>
      <c r="M557" s="83">
        <v>0</v>
      </c>
      <c r="N557" s="83">
        <v>11530.070000002201</v>
      </c>
      <c r="O557" s="35">
        <f>ROWS($A$8:N557)</f>
        <v>550</v>
      </c>
      <c r="P557" s="35" t="str">
        <f>IF($A557='Signature Page'!$H$8,O557,"")</f>
        <v/>
      </c>
      <c r="Q557" s="35" t="str">
        <f>IFERROR(SMALL($P$8:$P$1794,ROWS($P$8:P557)),"")</f>
        <v/>
      </c>
      <c r="R557" s="31" t="str">
        <f t="shared" si="8"/>
        <v>H63051C10003</v>
      </c>
    </row>
    <row r="558" spans="1:18" s="31" customFormat="1" ht="19.7" customHeight="1" x14ac:dyDescent="0.25">
      <c r="A558" s="68" t="s">
        <v>58</v>
      </c>
      <c r="B558" s="69">
        <v>5</v>
      </c>
      <c r="C558" s="68" t="s">
        <v>1345</v>
      </c>
      <c r="D558" s="70" t="s">
        <v>1055</v>
      </c>
      <c r="E558" s="70" t="s">
        <v>1149</v>
      </c>
      <c r="F558" s="70" t="s">
        <v>1101</v>
      </c>
      <c r="G558" s="69" t="s">
        <v>1346</v>
      </c>
      <c r="H558" s="70" t="s">
        <v>1065</v>
      </c>
      <c r="I558" s="83">
        <v>25451567.719999999</v>
      </c>
      <c r="J558" s="83">
        <v>-337462276.91000003</v>
      </c>
      <c r="K558" s="83">
        <v>322791543.38999999</v>
      </c>
      <c r="L558" s="83">
        <v>0</v>
      </c>
      <c r="M558" s="83">
        <v>0</v>
      </c>
      <c r="N558" s="83">
        <v>10780834.199999999</v>
      </c>
      <c r="O558" s="35">
        <f>ROWS($A$8:N558)</f>
        <v>551</v>
      </c>
      <c r="P558" s="35" t="str">
        <f>IF($A558='Signature Page'!$H$8,O558,"")</f>
        <v/>
      </c>
      <c r="Q558" s="35" t="str">
        <f>IFERROR(SMALL($P$8:$P$1794,ROWS($P$8:P558)),"")</f>
        <v/>
      </c>
      <c r="R558" s="31" t="str">
        <f t="shared" si="8"/>
        <v>H63051C60001</v>
      </c>
    </row>
    <row r="559" spans="1:18" s="31" customFormat="1" ht="19.7" customHeight="1" x14ac:dyDescent="0.25">
      <c r="A559" s="68" t="s">
        <v>58</v>
      </c>
      <c r="B559" s="69">
        <v>5</v>
      </c>
      <c r="C559" s="68" t="s">
        <v>1410</v>
      </c>
      <c r="D559" s="70" t="s">
        <v>1055</v>
      </c>
      <c r="E559" s="70" t="s">
        <v>1149</v>
      </c>
      <c r="F559" s="70" t="s">
        <v>1101</v>
      </c>
      <c r="G559" s="69" t="s">
        <v>1411</v>
      </c>
      <c r="H559" s="70" t="s">
        <v>1065</v>
      </c>
      <c r="I559" s="83">
        <v>-3531.84</v>
      </c>
      <c r="J559" s="83">
        <v>0</v>
      </c>
      <c r="K559" s="83">
        <v>0</v>
      </c>
      <c r="L559" s="83">
        <v>0</v>
      </c>
      <c r="M559" s="83">
        <v>0</v>
      </c>
      <c r="N559" s="83">
        <v>-3531.84</v>
      </c>
      <c r="O559" s="35">
        <f>ROWS($A$8:N559)</f>
        <v>552</v>
      </c>
      <c r="P559" s="35" t="str">
        <f>IF($A559='Signature Page'!$H$8,O559,"")</f>
        <v/>
      </c>
      <c r="Q559" s="35" t="str">
        <f>IFERROR(SMALL($P$8:$P$1794,ROWS($P$8:P559)),"")</f>
        <v/>
      </c>
      <c r="R559" s="31" t="str">
        <f t="shared" si="8"/>
        <v>H63051C60002</v>
      </c>
    </row>
    <row r="560" spans="1:18" s="31" customFormat="1" ht="19.7" customHeight="1" x14ac:dyDescent="0.25">
      <c r="A560" s="68" t="s">
        <v>58</v>
      </c>
      <c r="B560" s="69">
        <v>5</v>
      </c>
      <c r="C560" s="68" t="s">
        <v>1412</v>
      </c>
      <c r="D560" s="70" t="s">
        <v>1055</v>
      </c>
      <c r="E560" s="70" t="s">
        <v>1149</v>
      </c>
      <c r="F560" s="70" t="s">
        <v>1101</v>
      </c>
      <c r="G560" s="69" t="s">
        <v>1413</v>
      </c>
      <c r="H560" s="70" t="s">
        <v>1065</v>
      </c>
      <c r="I560" s="83">
        <v>4512109.22</v>
      </c>
      <c r="J560" s="83">
        <v>-643359603.89999998</v>
      </c>
      <c r="K560" s="83">
        <v>640557929.13999999</v>
      </c>
      <c r="L560" s="83">
        <v>0</v>
      </c>
      <c r="M560" s="83">
        <v>0</v>
      </c>
      <c r="N560" s="83">
        <v>1710434.4600001599</v>
      </c>
      <c r="O560" s="35">
        <f>ROWS($A$8:N560)</f>
        <v>553</v>
      </c>
      <c r="P560" s="35" t="str">
        <f>IF($A560='Signature Page'!$H$8,O560,"")</f>
        <v/>
      </c>
      <c r="Q560" s="35" t="str">
        <f>IFERROR(SMALL($P$8:$P$1794,ROWS($P$8:P560)),"")</f>
        <v/>
      </c>
      <c r="R560" s="31" t="str">
        <f t="shared" si="8"/>
        <v>H63051C70007</v>
      </c>
    </row>
    <row r="561" spans="1:18" s="31" customFormat="1" ht="19.7" customHeight="1" x14ac:dyDescent="0.25">
      <c r="A561" s="68" t="s">
        <v>58</v>
      </c>
      <c r="B561" s="69">
        <v>5</v>
      </c>
      <c r="C561" s="68" t="s">
        <v>1447</v>
      </c>
      <c r="D561" s="70" t="s">
        <v>1055</v>
      </c>
      <c r="E561" s="70" t="s">
        <v>1149</v>
      </c>
      <c r="F561" s="70" t="s">
        <v>1101</v>
      </c>
      <c r="G561" s="69" t="s">
        <v>1448</v>
      </c>
      <c r="H561" s="70" t="s">
        <v>1065</v>
      </c>
      <c r="I561" s="83">
        <v>22806.84</v>
      </c>
      <c r="J561" s="83">
        <v>-603241.43999999994</v>
      </c>
      <c r="K561" s="83">
        <v>590038.05000000005</v>
      </c>
      <c r="L561" s="83">
        <v>0</v>
      </c>
      <c r="M561" s="83">
        <v>0</v>
      </c>
      <c r="N561" s="83">
        <v>9603.4500000000698</v>
      </c>
      <c r="O561" s="35">
        <f>ROWS($A$8:N561)</f>
        <v>554</v>
      </c>
      <c r="P561" s="35" t="str">
        <f>IF($A561='Signature Page'!$H$8,O561,"")</f>
        <v/>
      </c>
      <c r="Q561" s="35" t="str">
        <f>IFERROR(SMALL($P$8:$P$1794,ROWS($P$8:P561)),"")</f>
        <v/>
      </c>
      <c r="R561" s="31" t="str">
        <f t="shared" si="8"/>
        <v>H63051C70023</v>
      </c>
    </row>
    <row r="562" spans="1:18" s="31" customFormat="1" ht="19.7" customHeight="1" x14ac:dyDescent="0.25">
      <c r="A562" s="68" t="s">
        <v>58</v>
      </c>
      <c r="B562" s="69">
        <v>5</v>
      </c>
      <c r="C562" s="68">
        <v>55320000</v>
      </c>
      <c r="D562" s="70" t="s">
        <v>1055</v>
      </c>
      <c r="E562" s="70" t="s">
        <v>1149</v>
      </c>
      <c r="F562" s="70" t="s">
        <v>1101</v>
      </c>
      <c r="G562" s="69" t="s">
        <v>1022</v>
      </c>
      <c r="H562" s="70" t="s">
        <v>1065</v>
      </c>
      <c r="I562" s="83">
        <v>67284103.049999997</v>
      </c>
      <c r="J562" s="83">
        <v>-420029339.98000002</v>
      </c>
      <c r="K562" s="83">
        <v>393961085.44</v>
      </c>
      <c r="L562" s="83">
        <v>0</v>
      </c>
      <c r="M562" s="83">
        <v>0</v>
      </c>
      <c r="N562" s="83">
        <v>41215848.509999998</v>
      </c>
      <c r="O562" s="35">
        <f>ROWS($A$8:N562)</f>
        <v>555</v>
      </c>
      <c r="P562" s="35" t="str">
        <f>IF($A562='Signature Page'!$H$8,O562,"")</f>
        <v/>
      </c>
      <c r="Q562" s="35" t="str">
        <f>IFERROR(SMALL($P$8:$P$1794,ROWS($P$8:P562)),"")</f>
        <v/>
      </c>
      <c r="R562" s="31" t="str">
        <f t="shared" si="8"/>
        <v>H63055320000</v>
      </c>
    </row>
    <row r="563" spans="1:18" s="31" customFormat="1" ht="19.7" customHeight="1" x14ac:dyDescent="0.25">
      <c r="A563" s="68" t="s">
        <v>58</v>
      </c>
      <c r="B563" s="69">
        <v>50</v>
      </c>
      <c r="C563" s="68" t="s">
        <v>1024</v>
      </c>
      <c r="D563" s="70" t="s">
        <v>1055</v>
      </c>
      <c r="E563" s="70" t="s">
        <v>1149</v>
      </c>
      <c r="F563" s="70" t="s">
        <v>1131</v>
      </c>
      <c r="G563" s="69" t="s">
        <v>1025</v>
      </c>
      <c r="H563" s="70" t="s">
        <v>1065</v>
      </c>
      <c r="I563" s="83">
        <v>571785.36</v>
      </c>
      <c r="J563" s="83">
        <v>-14012489.970000001</v>
      </c>
      <c r="K563" s="83">
        <v>13645036.43</v>
      </c>
      <c r="L563" s="83">
        <v>0</v>
      </c>
      <c r="M563" s="83">
        <v>0</v>
      </c>
      <c r="N563" s="83">
        <v>204331.819999998</v>
      </c>
      <c r="O563" s="35">
        <f>ROWS($A$8:N563)</f>
        <v>556</v>
      </c>
      <c r="P563" s="35" t="str">
        <f>IF($A563='Signature Page'!$H$8,O563,"")</f>
        <v/>
      </c>
      <c r="Q563" s="35" t="str">
        <f>IFERROR(SMALL($P$8:$P$1794,ROWS($P$8:P563)),"")</f>
        <v/>
      </c>
      <c r="R563" s="31" t="str">
        <f t="shared" si="8"/>
        <v>H63055420P00</v>
      </c>
    </row>
    <row r="564" spans="1:18" s="31" customFormat="1" ht="19.7" customHeight="1" x14ac:dyDescent="0.25">
      <c r="A564" s="68" t="s">
        <v>1466</v>
      </c>
      <c r="B564" s="69">
        <v>1</v>
      </c>
      <c r="C564" s="68">
        <v>10010000</v>
      </c>
      <c r="D564" s="70" t="s">
        <v>1053</v>
      </c>
      <c r="E564" s="70" t="s">
        <v>1504</v>
      </c>
      <c r="F564" s="70" t="s">
        <v>128</v>
      </c>
      <c r="G564" s="69" t="s">
        <v>128</v>
      </c>
      <c r="H564" s="70" t="s">
        <v>1140</v>
      </c>
      <c r="I564" s="83">
        <v>0</v>
      </c>
      <c r="J564" s="83">
        <v>0</v>
      </c>
      <c r="K564" s="83">
        <v>8606218.6799999997</v>
      </c>
      <c r="L564" s="83">
        <v>-103533</v>
      </c>
      <c r="M564" s="83">
        <v>0</v>
      </c>
      <c r="N564" s="83">
        <v>8502685.6799999997</v>
      </c>
      <c r="O564" s="35">
        <f>ROWS($A$8:N564)</f>
        <v>557</v>
      </c>
      <c r="P564" s="35" t="str">
        <f>IF($A564='Signature Page'!$H$8,O564,"")</f>
        <v/>
      </c>
      <c r="Q564" s="35" t="str">
        <f>IFERROR(SMALL($P$8:$P$1794,ROWS($P$8:P564)),"")</f>
        <v/>
      </c>
      <c r="R564" s="31" t="str">
        <f t="shared" si="8"/>
        <v>H64010010000</v>
      </c>
    </row>
    <row r="565" spans="1:18" s="31" customFormat="1" ht="19.7" customHeight="1" x14ac:dyDescent="0.25">
      <c r="A565" s="68" t="s">
        <v>1466</v>
      </c>
      <c r="B565" s="69">
        <v>1</v>
      </c>
      <c r="C565" s="68">
        <v>10050023</v>
      </c>
      <c r="D565" s="70" t="s">
        <v>1053</v>
      </c>
      <c r="E565" s="70" t="s">
        <v>1504</v>
      </c>
      <c r="F565" s="70" t="s">
        <v>128</v>
      </c>
      <c r="G565" s="69" t="s">
        <v>1489</v>
      </c>
      <c r="H565" s="70" t="s">
        <v>1140</v>
      </c>
      <c r="I565" s="83">
        <v>0</v>
      </c>
      <c r="J565" s="83">
        <v>0</v>
      </c>
      <c r="K565" s="83">
        <v>0</v>
      </c>
      <c r="L565" s="83">
        <v>103533</v>
      </c>
      <c r="M565" s="83">
        <v>0</v>
      </c>
      <c r="N565" s="83">
        <v>103533</v>
      </c>
      <c r="O565" s="35">
        <f>ROWS($A$8:N565)</f>
        <v>558</v>
      </c>
      <c r="P565" s="35" t="str">
        <f>IF($A565='Signature Page'!$H$8,O565,"")</f>
        <v/>
      </c>
      <c r="Q565" s="35" t="str">
        <f>IFERROR(SMALL($P$8:$P$1794,ROWS($P$8:P565)),"")</f>
        <v/>
      </c>
      <c r="R565" s="31" t="str">
        <f t="shared" si="8"/>
        <v>H64010050023</v>
      </c>
    </row>
    <row r="566" spans="1:18" s="31" customFormat="1" ht="19.7" customHeight="1" x14ac:dyDescent="0.25">
      <c r="A566" s="68" t="s">
        <v>1466</v>
      </c>
      <c r="B566" s="69">
        <v>1</v>
      </c>
      <c r="C566" s="68">
        <v>30350000</v>
      </c>
      <c r="D566" s="70" t="s">
        <v>1488</v>
      </c>
      <c r="E566" s="70" t="s">
        <v>1504</v>
      </c>
      <c r="F566" s="70" t="s">
        <v>128</v>
      </c>
      <c r="G566" s="69" t="s">
        <v>144</v>
      </c>
      <c r="H566" s="70" t="s">
        <v>1140</v>
      </c>
      <c r="I566" s="83">
        <v>0</v>
      </c>
      <c r="J566" s="83">
        <v>-651508.56999999995</v>
      </c>
      <c r="K566" s="83">
        <v>1130521.8400000001</v>
      </c>
      <c r="L566" s="83">
        <v>-1293023.02</v>
      </c>
      <c r="M566" s="83">
        <v>0</v>
      </c>
      <c r="N566" s="83">
        <v>-814009.75</v>
      </c>
      <c r="O566" s="35">
        <f>ROWS($A$8:N566)</f>
        <v>559</v>
      </c>
      <c r="P566" s="35" t="str">
        <f>IF($A566='Signature Page'!$H$8,O566,"")</f>
        <v/>
      </c>
      <c r="Q566" s="35" t="str">
        <f>IFERROR(SMALL($P$8:$P$1794,ROWS($P$8:P566)),"")</f>
        <v/>
      </c>
      <c r="R566" s="31" t="str">
        <f t="shared" si="8"/>
        <v>H64030350000</v>
      </c>
    </row>
    <row r="567" spans="1:18" s="31" customFormat="1" ht="19.7" customHeight="1" x14ac:dyDescent="0.25">
      <c r="A567" s="68" t="s">
        <v>1466</v>
      </c>
      <c r="B567" s="69">
        <v>998</v>
      </c>
      <c r="C567" s="68">
        <v>36008000</v>
      </c>
      <c r="D567" s="70" t="s">
        <v>1054</v>
      </c>
      <c r="E567" s="70" t="s">
        <v>1504</v>
      </c>
      <c r="F567" s="70" t="s">
        <v>1105</v>
      </c>
      <c r="G567" s="69" t="s">
        <v>1304</v>
      </c>
      <c r="H567" s="70" t="s">
        <v>1140</v>
      </c>
      <c r="I567" s="83">
        <v>0</v>
      </c>
      <c r="J567" s="83">
        <v>0</v>
      </c>
      <c r="K567" s="83">
        <v>216670.51</v>
      </c>
      <c r="L567" s="83">
        <v>-565000</v>
      </c>
      <c r="M567" s="83">
        <v>0</v>
      </c>
      <c r="N567" s="83">
        <v>-348329.49</v>
      </c>
      <c r="O567" s="35">
        <f>ROWS($A$8:N567)</f>
        <v>560</v>
      </c>
      <c r="P567" s="35" t="str">
        <f>IF($A567='Signature Page'!$H$8,O567,"")</f>
        <v/>
      </c>
      <c r="Q567" s="35" t="str">
        <f>IFERROR(SMALL($P$8:$P$1794,ROWS($P$8:P567)),"")</f>
        <v/>
      </c>
      <c r="R567" s="31" t="str">
        <f t="shared" si="8"/>
        <v>H64036008000</v>
      </c>
    </row>
    <row r="568" spans="1:18" s="31" customFormat="1" ht="19.7" customHeight="1" x14ac:dyDescent="0.25">
      <c r="A568" s="68" t="s">
        <v>1466</v>
      </c>
      <c r="B568" s="69">
        <v>5</v>
      </c>
      <c r="C568" s="68">
        <v>50550000</v>
      </c>
      <c r="D568" s="70" t="s">
        <v>1055</v>
      </c>
      <c r="E568" s="70" t="s">
        <v>1504</v>
      </c>
      <c r="F568" s="70" t="s">
        <v>1101</v>
      </c>
      <c r="G568" s="69" t="s">
        <v>982</v>
      </c>
      <c r="H568" s="70" t="s">
        <v>1140</v>
      </c>
      <c r="I568" s="83">
        <v>0</v>
      </c>
      <c r="J568" s="83">
        <v>-5908.12</v>
      </c>
      <c r="K568" s="83">
        <v>0</v>
      </c>
      <c r="L568" s="83">
        <v>0</v>
      </c>
      <c r="M568" s="83">
        <v>0</v>
      </c>
      <c r="N568" s="83">
        <v>-5908.12</v>
      </c>
      <c r="O568" s="35">
        <f>ROWS($A$8:N568)</f>
        <v>561</v>
      </c>
      <c r="P568" s="35" t="str">
        <f>IF($A568='Signature Page'!$H$8,O568,"")</f>
        <v/>
      </c>
      <c r="Q568" s="35" t="str">
        <f>IFERROR(SMALL($P$8:$P$1794,ROWS($P$8:P568)),"")</f>
        <v/>
      </c>
      <c r="R568" s="31" t="str">
        <f t="shared" si="8"/>
        <v>H64050550000</v>
      </c>
    </row>
    <row r="569" spans="1:18" s="31" customFormat="1" ht="19.7" customHeight="1" x14ac:dyDescent="0.25">
      <c r="A569" s="68" t="s">
        <v>1466</v>
      </c>
      <c r="B569" s="69">
        <v>5</v>
      </c>
      <c r="C569" s="68" t="s">
        <v>1412</v>
      </c>
      <c r="D569" s="70" t="s">
        <v>1055</v>
      </c>
      <c r="E569" s="70" t="s">
        <v>1504</v>
      </c>
      <c r="F569" s="70" t="s">
        <v>1101</v>
      </c>
      <c r="G569" s="69" t="s">
        <v>1413</v>
      </c>
      <c r="H569" s="70" t="s">
        <v>1140</v>
      </c>
      <c r="I569" s="83">
        <v>0</v>
      </c>
      <c r="J569" s="83">
        <v>-88084.96</v>
      </c>
      <c r="K569" s="83">
        <v>541454.62</v>
      </c>
      <c r="L569" s="83">
        <v>0</v>
      </c>
      <c r="M569" s="83">
        <v>0</v>
      </c>
      <c r="N569" s="83">
        <v>453369.66</v>
      </c>
      <c r="O569" s="35">
        <f>ROWS($A$8:N569)</f>
        <v>562</v>
      </c>
      <c r="P569" s="35" t="str">
        <f>IF($A569='Signature Page'!$H$8,O569,"")</f>
        <v/>
      </c>
      <c r="Q569" s="35" t="str">
        <f>IFERROR(SMALL($P$8:$P$1794,ROWS($P$8:P569)),"")</f>
        <v/>
      </c>
      <c r="R569" s="31" t="str">
        <f t="shared" si="8"/>
        <v>H64051C70007</v>
      </c>
    </row>
    <row r="570" spans="1:18" s="31" customFormat="1" ht="19.7" customHeight="1" x14ac:dyDescent="0.25">
      <c r="A570" s="68" t="s">
        <v>1467</v>
      </c>
      <c r="B570" s="69">
        <v>1</v>
      </c>
      <c r="C570" s="68">
        <v>10010000</v>
      </c>
      <c r="D570" s="70" t="s">
        <v>1053</v>
      </c>
      <c r="E570" s="70" t="s">
        <v>1505</v>
      </c>
      <c r="F570" s="70" t="s">
        <v>128</v>
      </c>
      <c r="G570" s="69" t="s">
        <v>128</v>
      </c>
      <c r="H570" s="70" t="s">
        <v>1140</v>
      </c>
      <c r="I570" s="83">
        <v>0</v>
      </c>
      <c r="J570" s="83">
        <v>0</v>
      </c>
      <c r="K570" s="83">
        <v>16140534.810000001</v>
      </c>
      <c r="L570" s="83">
        <v>-129245</v>
      </c>
      <c r="M570" s="83">
        <v>0</v>
      </c>
      <c r="N570" s="83">
        <v>16011289.810000001</v>
      </c>
      <c r="O570" s="35">
        <f>ROWS($A$8:N570)</f>
        <v>563</v>
      </c>
      <c r="P570" s="35" t="str">
        <f>IF($A570='Signature Page'!$H$8,O570,"")</f>
        <v/>
      </c>
      <c r="Q570" s="35" t="str">
        <f>IFERROR(SMALL($P$8:$P$1794,ROWS($P$8:P570)),"")</f>
        <v/>
      </c>
      <c r="R570" s="31" t="str">
        <f t="shared" si="8"/>
        <v>H65010010000</v>
      </c>
    </row>
    <row r="571" spans="1:18" s="31" customFormat="1" ht="19.7" customHeight="1" x14ac:dyDescent="0.25">
      <c r="A571" s="68" t="s">
        <v>1467</v>
      </c>
      <c r="B571" s="69">
        <v>1</v>
      </c>
      <c r="C571" s="68">
        <v>10050023</v>
      </c>
      <c r="D571" s="70" t="s">
        <v>1053</v>
      </c>
      <c r="E571" s="70" t="s">
        <v>1505</v>
      </c>
      <c r="F571" s="70" t="s">
        <v>128</v>
      </c>
      <c r="G571" s="69" t="s">
        <v>1489</v>
      </c>
      <c r="H571" s="70" t="s">
        <v>1140</v>
      </c>
      <c r="I571" s="83">
        <v>0</v>
      </c>
      <c r="J571" s="83">
        <v>0</v>
      </c>
      <c r="K571" s="83">
        <v>0</v>
      </c>
      <c r="L571" s="83">
        <v>129245</v>
      </c>
      <c r="M571" s="83">
        <v>0</v>
      </c>
      <c r="N571" s="83">
        <v>129245</v>
      </c>
      <c r="O571" s="35">
        <f>ROWS($A$8:N571)</f>
        <v>564</v>
      </c>
      <c r="P571" s="35" t="str">
        <f>IF($A571='Signature Page'!$H$8,O571,"")</f>
        <v/>
      </c>
      <c r="Q571" s="35" t="str">
        <f>IFERROR(SMALL($P$8:$P$1794,ROWS($P$8:P571)),"")</f>
        <v/>
      </c>
      <c r="R571" s="31" t="str">
        <f t="shared" si="8"/>
        <v>H65010050023</v>
      </c>
    </row>
    <row r="572" spans="1:18" s="31" customFormat="1" ht="19.7" customHeight="1" x14ac:dyDescent="0.25">
      <c r="A572" s="68" t="s">
        <v>1467</v>
      </c>
      <c r="B572" s="69">
        <v>1</v>
      </c>
      <c r="C572" s="68">
        <v>28370000</v>
      </c>
      <c r="D572" s="70" t="s">
        <v>1053</v>
      </c>
      <c r="E572" s="70" t="s">
        <v>1505</v>
      </c>
      <c r="F572" s="70" t="s">
        <v>128</v>
      </c>
      <c r="G572" s="69" t="s">
        <v>137</v>
      </c>
      <c r="H572" s="70" t="s">
        <v>1140</v>
      </c>
      <c r="I572" s="83">
        <v>0</v>
      </c>
      <c r="J572" s="83">
        <v>-1845</v>
      </c>
      <c r="K572" s="83">
        <v>0</v>
      </c>
      <c r="L572" s="83">
        <v>0</v>
      </c>
      <c r="M572" s="83">
        <v>0</v>
      </c>
      <c r="N572" s="83">
        <v>-1845</v>
      </c>
      <c r="O572" s="35">
        <f>ROWS($A$8:N572)</f>
        <v>565</v>
      </c>
      <c r="P572" s="35" t="str">
        <f>IF($A572='Signature Page'!$H$8,O572,"")</f>
        <v/>
      </c>
      <c r="Q572" s="35" t="str">
        <f>IFERROR(SMALL($P$8:$P$1794,ROWS($P$8:P572)),"")</f>
        <v/>
      </c>
      <c r="R572" s="31" t="str">
        <f t="shared" si="8"/>
        <v>H65028370000</v>
      </c>
    </row>
    <row r="573" spans="1:18" s="31" customFormat="1" ht="19.7" customHeight="1" x14ac:dyDescent="0.25">
      <c r="A573" s="68" t="s">
        <v>1467</v>
      </c>
      <c r="B573" s="69">
        <v>1</v>
      </c>
      <c r="C573" s="68">
        <v>30350000</v>
      </c>
      <c r="D573" s="70" t="s">
        <v>1488</v>
      </c>
      <c r="E573" s="70" t="s">
        <v>1505</v>
      </c>
      <c r="F573" s="70" t="s">
        <v>128</v>
      </c>
      <c r="G573" s="69" t="s">
        <v>144</v>
      </c>
      <c r="H573" s="70" t="s">
        <v>1140</v>
      </c>
      <c r="I573" s="83">
        <v>0</v>
      </c>
      <c r="J573" s="83">
        <v>-1063296.7</v>
      </c>
      <c r="K573" s="83">
        <v>1968519.37</v>
      </c>
      <c r="L573" s="83">
        <v>-3549305.02</v>
      </c>
      <c r="M573" s="83">
        <v>0</v>
      </c>
      <c r="N573" s="83">
        <v>-2644082.35</v>
      </c>
      <c r="O573" s="35">
        <f>ROWS($A$8:N573)</f>
        <v>566</v>
      </c>
      <c r="P573" s="35" t="str">
        <f>IF($A573='Signature Page'!$H$8,O573,"")</f>
        <v/>
      </c>
      <c r="Q573" s="35" t="str">
        <f>IFERROR(SMALL($P$8:$P$1794,ROWS($P$8:P573)),"")</f>
        <v/>
      </c>
      <c r="R573" s="31" t="str">
        <f t="shared" si="8"/>
        <v>H65030350000</v>
      </c>
    </row>
    <row r="574" spans="1:18" s="31" customFormat="1" ht="19.7" customHeight="1" x14ac:dyDescent="0.25">
      <c r="A574" s="68" t="s">
        <v>1467</v>
      </c>
      <c r="B574" s="69">
        <v>22</v>
      </c>
      <c r="C574" s="68" t="s">
        <v>692</v>
      </c>
      <c r="D574" s="70" t="s">
        <v>1556</v>
      </c>
      <c r="E574" s="70" t="s">
        <v>1505</v>
      </c>
      <c r="F574" s="70" t="s">
        <v>693</v>
      </c>
      <c r="G574" s="69" t="s">
        <v>693</v>
      </c>
      <c r="H574" s="70" t="s">
        <v>1140</v>
      </c>
      <c r="I574" s="83">
        <v>0</v>
      </c>
      <c r="J574" s="83">
        <v>0</v>
      </c>
      <c r="K574" s="83">
        <v>0</v>
      </c>
      <c r="L574" s="83">
        <v>-656.74</v>
      </c>
      <c r="M574" s="83">
        <v>0</v>
      </c>
      <c r="N574" s="83">
        <v>-656.74</v>
      </c>
      <c r="O574" s="35">
        <f>ROWS($A$8:N574)</f>
        <v>567</v>
      </c>
      <c r="P574" s="35" t="str">
        <f>IF($A574='Signature Page'!$H$8,O574,"")</f>
        <v/>
      </c>
      <c r="Q574" s="35" t="str">
        <f>IFERROR(SMALL($P$8:$P$1794,ROWS($P$8:P574)),"")</f>
        <v/>
      </c>
      <c r="R574" s="31" t="str">
        <f t="shared" si="8"/>
        <v>H65043B10000</v>
      </c>
    </row>
    <row r="575" spans="1:18" s="31" customFormat="1" ht="19.7" customHeight="1" x14ac:dyDescent="0.25">
      <c r="A575" s="68" t="s">
        <v>1467</v>
      </c>
      <c r="B575" s="69">
        <v>1</v>
      </c>
      <c r="C575" s="68">
        <v>49730000</v>
      </c>
      <c r="D575" s="70" t="s">
        <v>1488</v>
      </c>
      <c r="E575" s="70" t="s">
        <v>1505</v>
      </c>
      <c r="F575" s="70" t="s">
        <v>128</v>
      </c>
      <c r="G575" s="69" t="s">
        <v>931</v>
      </c>
      <c r="H575" s="70" t="s">
        <v>1140</v>
      </c>
      <c r="I575" s="83">
        <v>0</v>
      </c>
      <c r="J575" s="83">
        <v>0</v>
      </c>
      <c r="K575" s="83">
        <v>-362959.26</v>
      </c>
      <c r="L575" s="83">
        <v>0</v>
      </c>
      <c r="M575" s="83">
        <v>0</v>
      </c>
      <c r="N575" s="83">
        <v>-362959.26</v>
      </c>
      <c r="O575" s="35">
        <f>ROWS($A$8:N575)</f>
        <v>568</v>
      </c>
      <c r="P575" s="35" t="str">
        <f>IF($A575='Signature Page'!$H$8,O575,"")</f>
        <v/>
      </c>
      <c r="Q575" s="35" t="str">
        <f>IFERROR(SMALL($P$8:$P$1794,ROWS($P$8:P575)),"")</f>
        <v/>
      </c>
      <c r="R575" s="31" t="str">
        <f t="shared" si="8"/>
        <v>H65049730000</v>
      </c>
    </row>
    <row r="576" spans="1:18" s="31" customFormat="1" ht="19.7" customHeight="1" x14ac:dyDescent="0.25">
      <c r="A576" s="68" t="s">
        <v>59</v>
      </c>
      <c r="B576" s="69">
        <v>1</v>
      </c>
      <c r="C576" s="68">
        <v>10010000</v>
      </c>
      <c r="D576" s="70" t="s">
        <v>1053</v>
      </c>
      <c r="E576" s="70" t="s">
        <v>1150</v>
      </c>
      <c r="F576" s="70" t="s">
        <v>128</v>
      </c>
      <c r="G576" s="69" t="s">
        <v>128</v>
      </c>
      <c r="H576" s="70" t="s">
        <v>1065</v>
      </c>
      <c r="I576" s="83">
        <v>-19978</v>
      </c>
      <c r="J576" s="83">
        <v>0</v>
      </c>
      <c r="K576" s="83">
        <v>8389720</v>
      </c>
      <c r="L576" s="83">
        <v>-91104</v>
      </c>
      <c r="M576" s="83">
        <v>0</v>
      </c>
      <c r="N576" s="83">
        <v>8278638</v>
      </c>
      <c r="O576" s="35">
        <f>ROWS($A$8:N576)</f>
        <v>569</v>
      </c>
      <c r="P576" s="35" t="str">
        <f>IF($A576='Signature Page'!$H$8,O576,"")</f>
        <v/>
      </c>
      <c r="Q576" s="35" t="str">
        <f>IFERROR(SMALL($P$8:$P$1794,ROWS($P$8:P576)),"")</f>
        <v/>
      </c>
      <c r="R576" s="31" t="str">
        <f t="shared" si="8"/>
        <v>H67010010000</v>
      </c>
    </row>
    <row r="577" spans="1:18" s="31" customFormat="1" ht="19.7" customHeight="1" x14ac:dyDescent="0.25">
      <c r="A577" s="68" t="s">
        <v>59</v>
      </c>
      <c r="B577" s="69">
        <v>1</v>
      </c>
      <c r="C577" s="68">
        <v>10050023</v>
      </c>
      <c r="D577" s="70" t="s">
        <v>1053</v>
      </c>
      <c r="E577" s="70" t="s">
        <v>1150</v>
      </c>
      <c r="F577" s="70" t="s">
        <v>128</v>
      </c>
      <c r="G577" s="69" t="s">
        <v>1489</v>
      </c>
      <c r="H577" s="70" t="s">
        <v>1065</v>
      </c>
      <c r="I577" s="83">
        <v>0</v>
      </c>
      <c r="J577" s="83">
        <v>0</v>
      </c>
      <c r="K577" s="83">
        <v>0</v>
      </c>
      <c r="L577" s="83">
        <v>91104</v>
      </c>
      <c r="M577" s="83">
        <v>0</v>
      </c>
      <c r="N577" s="83">
        <v>91104</v>
      </c>
      <c r="O577" s="35">
        <f>ROWS($A$8:N577)</f>
        <v>570</v>
      </c>
      <c r="P577" s="35" t="str">
        <f>IF($A577='Signature Page'!$H$8,O577,"")</f>
        <v/>
      </c>
      <c r="Q577" s="35" t="str">
        <f>IFERROR(SMALL($P$8:$P$1794,ROWS($P$8:P577)),"")</f>
        <v/>
      </c>
      <c r="R577" s="31" t="str">
        <f t="shared" si="8"/>
        <v>H67010050023</v>
      </c>
    </row>
    <row r="578" spans="1:18" s="31" customFormat="1" ht="19.7" customHeight="1" x14ac:dyDescent="0.25">
      <c r="A578" s="68" t="s">
        <v>59</v>
      </c>
      <c r="B578" s="69">
        <v>1</v>
      </c>
      <c r="C578" s="68">
        <v>30350000</v>
      </c>
      <c r="D578" s="70" t="s">
        <v>1057</v>
      </c>
      <c r="E578" s="70" t="s">
        <v>1150</v>
      </c>
      <c r="F578" s="70" t="s">
        <v>128</v>
      </c>
      <c r="G578" s="69" t="s">
        <v>144</v>
      </c>
      <c r="H578" s="70" t="s">
        <v>1065</v>
      </c>
      <c r="I578" s="83">
        <v>-677453.96</v>
      </c>
      <c r="J578" s="83">
        <v>-7181986.7999999998</v>
      </c>
      <c r="K578" s="83">
        <v>12035088.65</v>
      </c>
      <c r="L578" s="83">
        <v>-3450000</v>
      </c>
      <c r="M578" s="83">
        <v>0</v>
      </c>
      <c r="N578" s="83">
        <v>725647.88999999803</v>
      </c>
      <c r="O578" s="35">
        <f>ROWS($A$8:N578)</f>
        <v>571</v>
      </c>
      <c r="P578" s="35" t="str">
        <f>IF($A578='Signature Page'!$H$8,O578,"")</f>
        <v/>
      </c>
      <c r="Q578" s="35" t="str">
        <f>IFERROR(SMALL($P$8:$P$1794,ROWS($P$8:P578)),"")</f>
        <v/>
      </c>
      <c r="R578" s="31" t="str">
        <f t="shared" si="8"/>
        <v>H67030350000</v>
      </c>
    </row>
    <row r="579" spans="1:18" s="31" customFormat="1" ht="19.7" customHeight="1" x14ac:dyDescent="0.25">
      <c r="A579" s="68" t="s">
        <v>59</v>
      </c>
      <c r="B579" s="69">
        <v>1</v>
      </c>
      <c r="C579" s="68">
        <v>30350084</v>
      </c>
      <c r="D579" s="70" t="s">
        <v>1054</v>
      </c>
      <c r="E579" s="70" t="s">
        <v>1150</v>
      </c>
      <c r="F579" s="70" t="s">
        <v>128</v>
      </c>
      <c r="G579" s="69" t="s">
        <v>190</v>
      </c>
      <c r="H579" s="70" t="s">
        <v>1065</v>
      </c>
      <c r="I579" s="83">
        <v>-1015573.06</v>
      </c>
      <c r="J579" s="83">
        <v>-4127452.22</v>
      </c>
      <c r="K579" s="83">
        <v>1238691.1399999999</v>
      </c>
      <c r="L579" s="83">
        <v>3450000</v>
      </c>
      <c r="M579" s="83">
        <v>0</v>
      </c>
      <c r="N579" s="83">
        <v>-454334.140000001</v>
      </c>
      <c r="O579" s="35">
        <f>ROWS($A$8:N579)</f>
        <v>572</v>
      </c>
      <c r="P579" s="35" t="str">
        <f>IF($A579='Signature Page'!$H$8,O579,"")</f>
        <v/>
      </c>
      <c r="Q579" s="35" t="str">
        <f>IFERROR(SMALL($P$8:$P$1794,ROWS($P$8:P579)),"")</f>
        <v/>
      </c>
      <c r="R579" s="31" t="str">
        <f t="shared" si="8"/>
        <v>H67030350084</v>
      </c>
    </row>
    <row r="580" spans="1:18" s="31" customFormat="1" ht="19.7" customHeight="1" x14ac:dyDescent="0.25">
      <c r="A580" s="68" t="s">
        <v>59</v>
      </c>
      <c r="B580" s="69">
        <v>1</v>
      </c>
      <c r="C580" s="68" t="s">
        <v>1232</v>
      </c>
      <c r="D580" s="70" t="s">
        <v>1057</v>
      </c>
      <c r="E580" s="70" t="s">
        <v>1150</v>
      </c>
      <c r="F580" s="70" t="s">
        <v>128</v>
      </c>
      <c r="G580" s="69" t="s">
        <v>1233</v>
      </c>
      <c r="H580" s="70" t="s">
        <v>1065</v>
      </c>
      <c r="I580" s="83">
        <v>-391727.56</v>
      </c>
      <c r="J580" s="83">
        <v>0</v>
      </c>
      <c r="K580" s="83">
        <v>248346</v>
      </c>
      <c r="L580" s="83">
        <v>66701.600000000093</v>
      </c>
      <c r="M580" s="83">
        <v>0</v>
      </c>
      <c r="N580" s="83">
        <v>-76679.959999999905</v>
      </c>
      <c r="O580" s="35">
        <f>ROWS($A$8:N580)</f>
        <v>573</v>
      </c>
      <c r="P580" s="35" t="str">
        <f>IF($A580='Signature Page'!$H$8,O580,"")</f>
        <v/>
      </c>
      <c r="Q580" s="35" t="str">
        <f>IFERROR(SMALL($P$8:$P$1794,ROWS($P$8:P580)),"")</f>
        <v/>
      </c>
      <c r="R580" s="31" t="str">
        <f t="shared" si="8"/>
        <v>H67031C30000</v>
      </c>
    </row>
    <row r="581" spans="1:18" s="31" customFormat="1" ht="19.7" customHeight="1" x14ac:dyDescent="0.25">
      <c r="A581" s="68" t="s">
        <v>59</v>
      </c>
      <c r="B581" s="69">
        <v>1</v>
      </c>
      <c r="C581" s="68">
        <v>35190000</v>
      </c>
      <c r="D581" s="70" t="s">
        <v>1054</v>
      </c>
      <c r="E581" s="70" t="s">
        <v>1150</v>
      </c>
      <c r="F581" s="70" t="s">
        <v>128</v>
      </c>
      <c r="G581" s="69" t="s">
        <v>396</v>
      </c>
      <c r="H581" s="70" t="s">
        <v>1065</v>
      </c>
      <c r="I581" s="83">
        <v>-3416730.62</v>
      </c>
      <c r="J581" s="83">
        <v>-2792893</v>
      </c>
      <c r="K581" s="83">
        <v>3432344.32</v>
      </c>
      <c r="L581" s="83">
        <v>0</v>
      </c>
      <c r="M581" s="83">
        <v>0</v>
      </c>
      <c r="N581" s="83">
        <v>-2777279.3</v>
      </c>
      <c r="O581" s="35">
        <f>ROWS($A$8:N581)</f>
        <v>574</v>
      </c>
      <c r="P581" s="35" t="str">
        <f>IF($A581='Signature Page'!$H$8,O581,"")</f>
        <v/>
      </c>
      <c r="Q581" s="35" t="str">
        <f>IFERROR(SMALL($P$8:$P$1794,ROWS($P$8:P581)),"")</f>
        <v/>
      </c>
      <c r="R581" s="31" t="str">
        <f t="shared" si="8"/>
        <v>H67035190000</v>
      </c>
    </row>
    <row r="582" spans="1:18" s="31" customFormat="1" ht="19.7" customHeight="1" x14ac:dyDescent="0.25">
      <c r="A582" s="68" t="s">
        <v>59</v>
      </c>
      <c r="B582" s="69">
        <v>5</v>
      </c>
      <c r="C582" s="68">
        <v>35210000</v>
      </c>
      <c r="D582" s="70" t="s">
        <v>1055</v>
      </c>
      <c r="E582" s="70" t="s">
        <v>1150</v>
      </c>
      <c r="F582" s="70" t="s">
        <v>1101</v>
      </c>
      <c r="G582" s="69" t="s">
        <v>397</v>
      </c>
      <c r="H582" s="70" t="s">
        <v>1065</v>
      </c>
      <c r="I582" s="83">
        <v>-842584</v>
      </c>
      <c r="J582" s="83">
        <v>-43000</v>
      </c>
      <c r="K582" s="83">
        <v>149693.09</v>
      </c>
      <c r="L582" s="83">
        <v>0</v>
      </c>
      <c r="M582" s="83">
        <v>0</v>
      </c>
      <c r="N582" s="83">
        <v>-735890.91</v>
      </c>
      <c r="O582" s="35">
        <f>ROWS($A$8:N582)</f>
        <v>575</v>
      </c>
      <c r="P582" s="35" t="str">
        <f>IF($A582='Signature Page'!$H$8,O582,"")</f>
        <v/>
      </c>
      <c r="Q582" s="35" t="str">
        <f>IFERROR(SMALL($P$8:$P$1794,ROWS($P$8:P582)),"")</f>
        <v/>
      </c>
      <c r="R582" s="31" t="str">
        <f t="shared" si="8"/>
        <v>H67035210000</v>
      </c>
    </row>
    <row r="583" spans="1:18" s="31" customFormat="1" ht="19.7" customHeight="1" x14ac:dyDescent="0.25">
      <c r="A583" s="68" t="s">
        <v>59</v>
      </c>
      <c r="B583" s="69">
        <v>1</v>
      </c>
      <c r="C583" s="68">
        <v>36340000</v>
      </c>
      <c r="D583" s="70" t="s">
        <v>1054</v>
      </c>
      <c r="E583" s="70" t="s">
        <v>1150</v>
      </c>
      <c r="F583" s="70" t="s">
        <v>128</v>
      </c>
      <c r="G583" s="69" t="s">
        <v>437</v>
      </c>
      <c r="H583" s="70" t="s">
        <v>1065</v>
      </c>
      <c r="I583" s="83">
        <v>-119533.79</v>
      </c>
      <c r="J583" s="83">
        <v>0</v>
      </c>
      <c r="K583" s="83">
        <v>0</v>
      </c>
      <c r="L583" s="83">
        <v>0</v>
      </c>
      <c r="M583" s="83">
        <v>0</v>
      </c>
      <c r="N583" s="83">
        <v>-119533.79</v>
      </c>
      <c r="O583" s="35">
        <f>ROWS($A$8:N583)</f>
        <v>576</v>
      </c>
      <c r="P583" s="35" t="str">
        <f>IF($A583='Signature Page'!$H$8,O583,"")</f>
        <v/>
      </c>
      <c r="Q583" s="35" t="str">
        <f>IFERROR(SMALL($P$8:$P$1794,ROWS($P$8:P583)),"")</f>
        <v/>
      </c>
      <c r="R583" s="31" t="str">
        <f t="shared" si="8"/>
        <v>H67036340000</v>
      </c>
    </row>
    <row r="584" spans="1:18" s="31" customFormat="1" ht="19.7" customHeight="1" x14ac:dyDescent="0.25">
      <c r="A584" s="68" t="s">
        <v>59</v>
      </c>
      <c r="B584" s="69">
        <v>5</v>
      </c>
      <c r="C584" s="68">
        <v>37220000</v>
      </c>
      <c r="D584" s="70" t="s">
        <v>1055</v>
      </c>
      <c r="E584" s="70" t="s">
        <v>1150</v>
      </c>
      <c r="F584" s="70" t="s">
        <v>1101</v>
      </c>
      <c r="G584" s="69" t="s">
        <v>460</v>
      </c>
      <c r="H584" s="70" t="s">
        <v>1065</v>
      </c>
      <c r="I584" s="83">
        <v>-592494.14</v>
      </c>
      <c r="J584" s="83">
        <v>0</v>
      </c>
      <c r="K584" s="83">
        <v>810010.13</v>
      </c>
      <c r="L584" s="83">
        <v>-217515.99</v>
      </c>
      <c r="M584" s="83">
        <v>0</v>
      </c>
      <c r="N584" s="83">
        <v>0</v>
      </c>
      <c r="O584" s="35">
        <f>ROWS($A$8:N584)</f>
        <v>577</v>
      </c>
      <c r="P584" s="35" t="str">
        <f>IF($A584='Signature Page'!$H$8,O584,"")</f>
        <v/>
      </c>
      <c r="Q584" s="35" t="str">
        <f>IFERROR(SMALL($P$8:$P$1794,ROWS($P$8:P584)),"")</f>
        <v/>
      </c>
      <c r="R584" s="31" t="str">
        <f t="shared" ref="R584:R647" si="9">CONCATENATE(A584,C584)</f>
        <v>H67037220000</v>
      </c>
    </row>
    <row r="585" spans="1:18" s="31" customFormat="1" ht="19.7" customHeight="1" x14ac:dyDescent="0.25">
      <c r="A585" s="68" t="s">
        <v>59</v>
      </c>
      <c r="B585" s="69">
        <v>5</v>
      </c>
      <c r="C585" s="68">
        <v>37220001</v>
      </c>
      <c r="D585" s="70" t="s">
        <v>1055</v>
      </c>
      <c r="E585" s="70" t="s">
        <v>1150</v>
      </c>
      <c r="F585" s="70" t="s">
        <v>1101</v>
      </c>
      <c r="G585" s="69" t="s">
        <v>461</v>
      </c>
      <c r="H585" s="70" t="s">
        <v>1065</v>
      </c>
      <c r="I585" s="83">
        <v>-112651.15</v>
      </c>
      <c r="J585" s="83">
        <v>-16463.52</v>
      </c>
      <c r="K585" s="83">
        <v>23391.5</v>
      </c>
      <c r="L585" s="83">
        <v>105723.17</v>
      </c>
      <c r="M585" s="83">
        <v>0</v>
      </c>
      <c r="N585" s="83">
        <v>0</v>
      </c>
      <c r="O585" s="35">
        <f>ROWS($A$8:N585)</f>
        <v>578</v>
      </c>
      <c r="P585" s="35" t="str">
        <f>IF($A585='Signature Page'!$H$8,O585,"")</f>
        <v/>
      </c>
      <c r="Q585" s="35" t="str">
        <f>IFERROR(SMALL($P$8:$P$1794,ROWS($P$8:P585)),"")</f>
        <v/>
      </c>
      <c r="R585" s="31" t="str">
        <f t="shared" si="9"/>
        <v>H67037220001</v>
      </c>
    </row>
    <row r="586" spans="1:18" s="31" customFormat="1" ht="19.7" customHeight="1" x14ac:dyDescent="0.25">
      <c r="A586" s="68" t="s">
        <v>59</v>
      </c>
      <c r="B586" s="69">
        <v>5</v>
      </c>
      <c r="C586" s="68">
        <v>37220002</v>
      </c>
      <c r="D586" s="70" t="s">
        <v>1055</v>
      </c>
      <c r="E586" s="70" t="s">
        <v>1150</v>
      </c>
      <c r="F586" s="70" t="s">
        <v>1101</v>
      </c>
      <c r="G586" s="69" t="s">
        <v>462</v>
      </c>
      <c r="H586" s="70" t="s">
        <v>1065</v>
      </c>
      <c r="I586" s="83">
        <v>-72368.929999999993</v>
      </c>
      <c r="J586" s="83">
        <v>-16463.52</v>
      </c>
      <c r="K586" s="83">
        <v>994.65</v>
      </c>
      <c r="L586" s="83">
        <v>87837.8</v>
      </c>
      <c r="M586" s="83">
        <v>0</v>
      </c>
      <c r="N586" s="83">
        <v>0</v>
      </c>
      <c r="O586" s="35">
        <f>ROWS($A$8:N586)</f>
        <v>579</v>
      </c>
      <c r="P586" s="35" t="str">
        <f>IF($A586='Signature Page'!$H$8,O586,"")</f>
        <v/>
      </c>
      <c r="Q586" s="35" t="str">
        <f>IFERROR(SMALL($P$8:$P$1794,ROWS($P$8:P586)),"")</f>
        <v/>
      </c>
      <c r="R586" s="31" t="str">
        <f t="shared" si="9"/>
        <v>H67037220002</v>
      </c>
    </row>
    <row r="587" spans="1:18" s="31" customFormat="1" ht="19.7" customHeight="1" x14ac:dyDescent="0.25">
      <c r="A587" s="68" t="s">
        <v>59</v>
      </c>
      <c r="B587" s="69">
        <v>5</v>
      </c>
      <c r="C587" s="68">
        <v>37220003</v>
      </c>
      <c r="D587" s="70" t="s">
        <v>1055</v>
      </c>
      <c r="E587" s="70" t="s">
        <v>1150</v>
      </c>
      <c r="F587" s="70" t="s">
        <v>1101</v>
      </c>
      <c r="G587" s="69" t="s">
        <v>463</v>
      </c>
      <c r="H587" s="70" t="s">
        <v>1065</v>
      </c>
      <c r="I587" s="83">
        <v>-59368.26</v>
      </c>
      <c r="J587" s="83">
        <v>-16463.52</v>
      </c>
      <c r="K587" s="83">
        <v>135</v>
      </c>
      <c r="L587" s="83">
        <v>75696.78</v>
      </c>
      <c r="M587" s="83">
        <v>0</v>
      </c>
      <c r="N587" s="83">
        <v>0</v>
      </c>
      <c r="O587" s="35">
        <f>ROWS($A$8:N587)</f>
        <v>580</v>
      </c>
      <c r="P587" s="35" t="str">
        <f>IF($A587='Signature Page'!$H$8,O587,"")</f>
        <v/>
      </c>
      <c r="Q587" s="35" t="str">
        <f>IFERROR(SMALL($P$8:$P$1794,ROWS($P$8:P587)),"")</f>
        <v/>
      </c>
      <c r="R587" s="31" t="str">
        <f t="shared" si="9"/>
        <v>H67037220003</v>
      </c>
    </row>
    <row r="588" spans="1:18" s="31" customFormat="1" ht="19.7" customHeight="1" x14ac:dyDescent="0.25">
      <c r="A588" s="68" t="s">
        <v>59</v>
      </c>
      <c r="B588" s="69">
        <v>5</v>
      </c>
      <c r="C588" s="68">
        <v>37220004</v>
      </c>
      <c r="D588" s="70" t="s">
        <v>1055</v>
      </c>
      <c r="E588" s="70" t="s">
        <v>1150</v>
      </c>
      <c r="F588" s="70" t="s">
        <v>1101</v>
      </c>
      <c r="G588" s="69" t="s">
        <v>464</v>
      </c>
      <c r="H588" s="70" t="s">
        <v>1065</v>
      </c>
      <c r="I588" s="83">
        <v>-107765.35</v>
      </c>
      <c r="J588" s="83">
        <v>-16463.52</v>
      </c>
      <c r="K588" s="83">
        <v>41293.800000000003</v>
      </c>
      <c r="L588" s="83">
        <v>82935.070000000007</v>
      </c>
      <c r="M588" s="83">
        <v>0</v>
      </c>
      <c r="N588" s="83">
        <v>0</v>
      </c>
      <c r="O588" s="35">
        <f>ROWS($A$8:N588)</f>
        <v>581</v>
      </c>
      <c r="P588" s="35" t="str">
        <f>IF($A588='Signature Page'!$H$8,O588,"")</f>
        <v/>
      </c>
      <c r="Q588" s="35" t="str">
        <f>IFERROR(SMALL($P$8:$P$1794,ROWS($P$8:P588)),"")</f>
        <v/>
      </c>
      <c r="R588" s="31" t="str">
        <f t="shared" si="9"/>
        <v>H67037220004</v>
      </c>
    </row>
    <row r="589" spans="1:18" s="31" customFormat="1" ht="19.7" customHeight="1" x14ac:dyDescent="0.25">
      <c r="A589" s="68" t="s">
        <v>59</v>
      </c>
      <c r="B589" s="69">
        <v>5</v>
      </c>
      <c r="C589" s="68">
        <v>37220005</v>
      </c>
      <c r="D589" s="70" t="s">
        <v>1055</v>
      </c>
      <c r="E589" s="70" t="s">
        <v>1150</v>
      </c>
      <c r="F589" s="70" t="s">
        <v>1101</v>
      </c>
      <c r="G589" s="69" t="s">
        <v>465</v>
      </c>
      <c r="H589" s="70" t="s">
        <v>1065</v>
      </c>
      <c r="I589" s="83">
        <v>-401921.54</v>
      </c>
      <c r="J589" s="83">
        <v>-16463.52</v>
      </c>
      <c r="K589" s="83">
        <v>135</v>
      </c>
      <c r="L589" s="83">
        <v>159555.4</v>
      </c>
      <c r="M589" s="83">
        <v>0</v>
      </c>
      <c r="N589" s="83">
        <v>-258694.66</v>
      </c>
      <c r="O589" s="35">
        <f>ROWS($A$8:N589)</f>
        <v>582</v>
      </c>
      <c r="P589" s="35" t="str">
        <f>IF($A589='Signature Page'!$H$8,O589,"")</f>
        <v/>
      </c>
      <c r="Q589" s="35" t="str">
        <f>IFERROR(SMALL($P$8:$P$1794,ROWS($P$8:P589)),"")</f>
        <v/>
      </c>
      <c r="R589" s="31" t="str">
        <f t="shared" si="9"/>
        <v>H67037220005</v>
      </c>
    </row>
    <row r="590" spans="1:18" s="31" customFormat="1" ht="19.7" customHeight="1" x14ac:dyDescent="0.25">
      <c r="A590" s="68" t="s">
        <v>59</v>
      </c>
      <c r="B590" s="69">
        <v>5</v>
      </c>
      <c r="C590" s="68">
        <v>37220006</v>
      </c>
      <c r="D590" s="70" t="s">
        <v>1055</v>
      </c>
      <c r="E590" s="70" t="s">
        <v>1150</v>
      </c>
      <c r="F590" s="70" t="s">
        <v>1101</v>
      </c>
      <c r="G590" s="69" t="s">
        <v>466</v>
      </c>
      <c r="H590" s="70" t="s">
        <v>1065</v>
      </c>
      <c r="I590" s="83">
        <v>-259144.16</v>
      </c>
      <c r="J590" s="83">
        <v>-16463.52</v>
      </c>
      <c r="K590" s="83">
        <v>135</v>
      </c>
      <c r="L590" s="83">
        <v>132455.29999999999</v>
      </c>
      <c r="M590" s="83">
        <v>0</v>
      </c>
      <c r="N590" s="83">
        <v>-143017.38</v>
      </c>
      <c r="O590" s="35">
        <f>ROWS($A$8:N590)</f>
        <v>583</v>
      </c>
      <c r="P590" s="35" t="str">
        <f>IF($A590='Signature Page'!$H$8,O590,"")</f>
        <v/>
      </c>
      <c r="Q590" s="35" t="str">
        <f>IFERROR(SMALL($P$8:$P$1794,ROWS($P$8:P590)),"")</f>
        <v/>
      </c>
      <c r="R590" s="31" t="str">
        <f t="shared" si="9"/>
        <v>H67037220006</v>
      </c>
    </row>
    <row r="591" spans="1:18" s="31" customFormat="1" ht="19.7" customHeight="1" x14ac:dyDescent="0.25">
      <c r="A591" s="68" t="s">
        <v>59</v>
      </c>
      <c r="B591" s="69">
        <v>5</v>
      </c>
      <c r="C591" s="68">
        <v>37220007</v>
      </c>
      <c r="D591" s="70" t="s">
        <v>1055</v>
      </c>
      <c r="E591" s="70" t="s">
        <v>1150</v>
      </c>
      <c r="F591" s="70" t="s">
        <v>1101</v>
      </c>
      <c r="G591" s="69" t="s">
        <v>467</v>
      </c>
      <c r="H591" s="70" t="s">
        <v>1065</v>
      </c>
      <c r="I591" s="83">
        <v>-23768.639999999999</v>
      </c>
      <c r="J591" s="83">
        <v>-16463.52</v>
      </c>
      <c r="K591" s="83">
        <v>41868.800000000003</v>
      </c>
      <c r="L591" s="83">
        <v>-1636.64</v>
      </c>
      <c r="M591" s="83">
        <v>0</v>
      </c>
      <c r="N591" s="83">
        <v>0</v>
      </c>
      <c r="O591" s="35">
        <f>ROWS($A$8:N591)</f>
        <v>584</v>
      </c>
      <c r="P591" s="35" t="str">
        <f>IF($A591='Signature Page'!$H$8,O591,"")</f>
        <v/>
      </c>
      <c r="Q591" s="35" t="str">
        <f>IFERROR(SMALL($P$8:$P$1794,ROWS($P$8:P591)),"")</f>
        <v/>
      </c>
      <c r="R591" s="31" t="str">
        <f t="shared" si="9"/>
        <v>H67037220007</v>
      </c>
    </row>
    <row r="592" spans="1:18" s="31" customFormat="1" ht="19.7" customHeight="1" x14ac:dyDescent="0.25">
      <c r="A592" s="68" t="s">
        <v>59</v>
      </c>
      <c r="B592" s="69">
        <v>5</v>
      </c>
      <c r="C592" s="68">
        <v>37220008</v>
      </c>
      <c r="D592" s="70" t="s">
        <v>1055</v>
      </c>
      <c r="E592" s="70" t="s">
        <v>1150</v>
      </c>
      <c r="F592" s="70" t="s">
        <v>1101</v>
      </c>
      <c r="G592" s="69" t="s">
        <v>468</v>
      </c>
      <c r="H592" s="70" t="s">
        <v>1065</v>
      </c>
      <c r="I592" s="83">
        <v>-111935.24</v>
      </c>
      <c r="J592" s="83">
        <v>-16463.52</v>
      </c>
      <c r="K592" s="83">
        <v>41293.800000000003</v>
      </c>
      <c r="L592" s="83">
        <v>87104.960000000006</v>
      </c>
      <c r="M592" s="83">
        <v>0</v>
      </c>
      <c r="N592" s="83">
        <v>0</v>
      </c>
      <c r="O592" s="35">
        <f>ROWS($A$8:N592)</f>
        <v>585</v>
      </c>
      <c r="P592" s="35" t="str">
        <f>IF($A592='Signature Page'!$H$8,O592,"")</f>
        <v/>
      </c>
      <c r="Q592" s="35" t="str">
        <f>IFERROR(SMALL($P$8:$P$1794,ROWS($P$8:P592)),"")</f>
        <v/>
      </c>
      <c r="R592" s="31" t="str">
        <f t="shared" si="9"/>
        <v>H67037220008</v>
      </c>
    </row>
    <row r="593" spans="1:18" s="31" customFormat="1" ht="19.7" customHeight="1" x14ac:dyDescent="0.25">
      <c r="A593" s="68" t="s">
        <v>59</v>
      </c>
      <c r="B593" s="69">
        <v>5</v>
      </c>
      <c r="C593" s="68">
        <v>37220009</v>
      </c>
      <c r="D593" s="70" t="s">
        <v>1055</v>
      </c>
      <c r="E593" s="70" t="s">
        <v>1150</v>
      </c>
      <c r="F593" s="70" t="s">
        <v>1101</v>
      </c>
      <c r="G593" s="69" t="s">
        <v>469</v>
      </c>
      <c r="H593" s="70" t="s">
        <v>1065</v>
      </c>
      <c r="I593" s="83">
        <v>-57060.27</v>
      </c>
      <c r="J593" s="83">
        <v>-16463.52</v>
      </c>
      <c r="K593" s="83">
        <v>41293.800000000003</v>
      </c>
      <c r="L593" s="83">
        <v>32229.99</v>
      </c>
      <c r="M593" s="83">
        <v>0</v>
      </c>
      <c r="N593" s="83">
        <v>1.45519152283669E-11</v>
      </c>
      <c r="O593" s="35">
        <f>ROWS($A$8:N593)</f>
        <v>586</v>
      </c>
      <c r="P593" s="35" t="str">
        <f>IF($A593='Signature Page'!$H$8,O593,"")</f>
        <v/>
      </c>
      <c r="Q593" s="35" t="str">
        <f>IFERROR(SMALL($P$8:$P$1794,ROWS($P$8:P593)),"")</f>
        <v/>
      </c>
      <c r="R593" s="31" t="str">
        <f t="shared" si="9"/>
        <v>H67037220009</v>
      </c>
    </row>
    <row r="594" spans="1:18" s="31" customFormat="1" ht="19.7" customHeight="1" x14ac:dyDescent="0.25">
      <c r="A594" s="68" t="s">
        <v>59</v>
      </c>
      <c r="B594" s="69">
        <v>5</v>
      </c>
      <c r="C594" s="68">
        <v>37220010</v>
      </c>
      <c r="D594" s="70" t="s">
        <v>1055</v>
      </c>
      <c r="E594" s="70" t="s">
        <v>1150</v>
      </c>
      <c r="F594" s="70" t="s">
        <v>1101</v>
      </c>
      <c r="G594" s="69" t="s">
        <v>470</v>
      </c>
      <c r="H594" s="70" t="s">
        <v>1065</v>
      </c>
      <c r="I594" s="83">
        <v>-52540.87</v>
      </c>
      <c r="J594" s="83">
        <v>-16463.52</v>
      </c>
      <c r="K594" s="83">
        <v>93976.38</v>
      </c>
      <c r="L594" s="83">
        <v>-24971.99</v>
      </c>
      <c r="M594" s="83">
        <v>0</v>
      </c>
      <c r="N594" s="83">
        <v>1.45519152283669E-11</v>
      </c>
      <c r="O594" s="35">
        <f>ROWS($A$8:N594)</f>
        <v>587</v>
      </c>
      <c r="P594" s="35" t="str">
        <f>IF($A594='Signature Page'!$H$8,O594,"")</f>
        <v/>
      </c>
      <c r="Q594" s="35" t="str">
        <f>IFERROR(SMALL($P$8:$P$1794,ROWS($P$8:P594)),"")</f>
        <v/>
      </c>
      <c r="R594" s="31" t="str">
        <f t="shared" si="9"/>
        <v>H67037220010</v>
      </c>
    </row>
    <row r="595" spans="1:18" s="31" customFormat="1" ht="19.7" customHeight="1" x14ac:dyDescent="0.25">
      <c r="A595" s="68" t="s">
        <v>59</v>
      </c>
      <c r="B595" s="69">
        <v>998</v>
      </c>
      <c r="C595" s="68">
        <v>39078000</v>
      </c>
      <c r="D595" s="70" t="s">
        <v>1054</v>
      </c>
      <c r="E595" s="70" t="s">
        <v>1150</v>
      </c>
      <c r="F595" s="70" t="s">
        <v>1105</v>
      </c>
      <c r="G595" s="69" t="s">
        <v>1299</v>
      </c>
      <c r="H595" s="70" t="s">
        <v>1065</v>
      </c>
      <c r="I595" s="83">
        <v>-221905.9</v>
      </c>
      <c r="J595" s="83">
        <v>0</v>
      </c>
      <c r="K595" s="83">
        <v>622373.44999999995</v>
      </c>
      <c r="L595" s="83">
        <v>-502213.92</v>
      </c>
      <c r="M595" s="83">
        <v>0</v>
      </c>
      <c r="N595" s="83">
        <v>-101746.37</v>
      </c>
      <c r="O595" s="35">
        <f>ROWS($A$8:N595)</f>
        <v>588</v>
      </c>
      <c r="P595" s="35" t="str">
        <f>IF($A595='Signature Page'!$H$8,O595,"")</f>
        <v/>
      </c>
      <c r="Q595" s="35" t="str">
        <f>IFERROR(SMALL($P$8:$P$1794,ROWS($P$8:P595)),"")</f>
        <v/>
      </c>
      <c r="R595" s="31" t="str">
        <f t="shared" si="9"/>
        <v>H67039078000</v>
      </c>
    </row>
    <row r="596" spans="1:18" s="31" customFormat="1" ht="19.7" customHeight="1" x14ac:dyDescent="0.25">
      <c r="A596" s="68" t="s">
        <v>59</v>
      </c>
      <c r="B596" s="69">
        <v>1</v>
      </c>
      <c r="C596" s="68">
        <v>43790000</v>
      </c>
      <c r="D596" s="70" t="s">
        <v>1054</v>
      </c>
      <c r="E596" s="70" t="s">
        <v>1150</v>
      </c>
      <c r="F596" s="70" t="s">
        <v>128</v>
      </c>
      <c r="G596" s="69" t="s">
        <v>330</v>
      </c>
      <c r="H596" s="70" t="s">
        <v>1065</v>
      </c>
      <c r="I596" s="83">
        <v>-0.9</v>
      </c>
      <c r="J596" s="83">
        <v>0</v>
      </c>
      <c r="K596" s="83">
        <v>0</v>
      </c>
      <c r="L596" s="83">
        <v>0</v>
      </c>
      <c r="M596" s="83">
        <v>0</v>
      </c>
      <c r="N596" s="83">
        <v>-0.9</v>
      </c>
      <c r="O596" s="35">
        <f>ROWS($A$8:N596)</f>
        <v>589</v>
      </c>
      <c r="P596" s="35" t="str">
        <f>IF($A596='Signature Page'!$H$8,O596,"")</f>
        <v/>
      </c>
      <c r="Q596" s="35" t="str">
        <f>IFERROR(SMALL($P$8:$P$1794,ROWS($P$8:P596)),"")</f>
        <v/>
      </c>
      <c r="R596" s="31" t="str">
        <f t="shared" si="9"/>
        <v>H67043790000</v>
      </c>
    </row>
    <row r="597" spans="1:18" s="31" customFormat="1" ht="19.7" customHeight="1" x14ac:dyDescent="0.25">
      <c r="A597" s="68" t="s">
        <v>59</v>
      </c>
      <c r="B597" s="69">
        <v>5</v>
      </c>
      <c r="C597" s="68">
        <v>44310000</v>
      </c>
      <c r="D597" s="70" t="s">
        <v>1057</v>
      </c>
      <c r="E597" s="70" t="s">
        <v>1150</v>
      </c>
      <c r="F597" s="70" t="s">
        <v>1101</v>
      </c>
      <c r="G597" s="69" t="s">
        <v>716</v>
      </c>
      <c r="H597" s="70" t="s">
        <v>1065</v>
      </c>
      <c r="I597" s="83">
        <v>-15991621.289999999</v>
      </c>
      <c r="J597" s="83">
        <v>-3031132.83</v>
      </c>
      <c r="K597" s="83">
        <v>3758499.63</v>
      </c>
      <c r="L597" s="83">
        <v>-83901.53</v>
      </c>
      <c r="M597" s="83">
        <v>0</v>
      </c>
      <c r="N597" s="83">
        <v>-15348156.02</v>
      </c>
      <c r="O597" s="35">
        <f>ROWS($A$8:N597)</f>
        <v>590</v>
      </c>
      <c r="P597" s="35" t="str">
        <f>IF($A597='Signature Page'!$H$8,O597,"")</f>
        <v/>
      </c>
      <c r="Q597" s="35" t="str">
        <f>IFERROR(SMALL($P$8:$P$1794,ROWS($P$8:P597)),"")</f>
        <v/>
      </c>
      <c r="R597" s="31" t="str">
        <f t="shared" si="9"/>
        <v>H67044310000</v>
      </c>
    </row>
    <row r="598" spans="1:18" s="31" customFormat="1" ht="19.7" customHeight="1" x14ac:dyDescent="0.25">
      <c r="A598" s="68" t="s">
        <v>59</v>
      </c>
      <c r="B598" s="69">
        <v>1</v>
      </c>
      <c r="C598" s="68">
        <v>49730000</v>
      </c>
      <c r="D598" s="70" t="s">
        <v>1055</v>
      </c>
      <c r="E598" s="70" t="s">
        <v>1150</v>
      </c>
      <c r="F598" s="70" t="s">
        <v>128</v>
      </c>
      <c r="G598" s="69" t="s">
        <v>931</v>
      </c>
      <c r="H598" s="70" t="s">
        <v>1065</v>
      </c>
      <c r="I598" s="83">
        <v>-14815.17</v>
      </c>
      <c r="J598" s="83">
        <v>0</v>
      </c>
      <c r="K598" s="83">
        <v>0</v>
      </c>
      <c r="L598" s="83">
        <v>0</v>
      </c>
      <c r="M598" s="83">
        <v>0</v>
      </c>
      <c r="N598" s="83">
        <v>-14815.17</v>
      </c>
      <c r="O598" s="35">
        <f>ROWS($A$8:N598)</f>
        <v>591</v>
      </c>
      <c r="P598" s="35" t="str">
        <f>IF($A598='Signature Page'!$H$8,O598,"")</f>
        <v/>
      </c>
      <c r="Q598" s="35" t="str">
        <f>IFERROR(SMALL($P$8:$P$1794,ROWS($P$8:P598)),"")</f>
        <v/>
      </c>
      <c r="R598" s="31" t="str">
        <f t="shared" si="9"/>
        <v>H67049730000</v>
      </c>
    </row>
    <row r="599" spans="1:18" s="31" customFormat="1" ht="19.7" customHeight="1" x14ac:dyDescent="0.25">
      <c r="A599" s="68" t="s">
        <v>59</v>
      </c>
      <c r="B599" s="69">
        <v>1</v>
      </c>
      <c r="C599" s="68">
        <v>49730505</v>
      </c>
      <c r="D599" s="70" t="s">
        <v>1057</v>
      </c>
      <c r="E599" s="70" t="s">
        <v>1150</v>
      </c>
      <c r="F599" s="70" t="s">
        <v>128</v>
      </c>
      <c r="G599" s="69" t="s">
        <v>936</v>
      </c>
      <c r="H599" s="70" t="s">
        <v>1065</v>
      </c>
      <c r="I599" s="83">
        <v>-214904.89</v>
      </c>
      <c r="J599" s="83">
        <v>-10500</v>
      </c>
      <c r="K599" s="83">
        <v>54705.4</v>
      </c>
      <c r="L599" s="83">
        <v>-400000</v>
      </c>
      <c r="M599" s="83">
        <v>0</v>
      </c>
      <c r="N599" s="83">
        <v>-570699.49</v>
      </c>
      <c r="O599" s="35">
        <f>ROWS($A$8:N599)</f>
        <v>592</v>
      </c>
      <c r="P599" s="35" t="str">
        <f>IF($A599='Signature Page'!$H$8,O599,"")</f>
        <v/>
      </c>
      <c r="Q599" s="35" t="str">
        <f>IFERROR(SMALL($P$8:$P$1794,ROWS($P$8:P599)),"")</f>
        <v/>
      </c>
      <c r="R599" s="31" t="str">
        <f t="shared" si="9"/>
        <v>H67049730505</v>
      </c>
    </row>
    <row r="600" spans="1:18" s="31" customFormat="1" ht="19.7" customHeight="1" x14ac:dyDescent="0.25">
      <c r="A600" s="68" t="s">
        <v>59</v>
      </c>
      <c r="B600" s="69">
        <v>5</v>
      </c>
      <c r="C600" s="68">
        <v>50550000</v>
      </c>
      <c r="D600" s="70" t="s">
        <v>1055</v>
      </c>
      <c r="E600" s="70" t="s">
        <v>1150</v>
      </c>
      <c r="F600" s="70" t="s">
        <v>1101</v>
      </c>
      <c r="G600" s="69" t="s">
        <v>982</v>
      </c>
      <c r="H600" s="70" t="s">
        <v>1065</v>
      </c>
      <c r="I600" s="83">
        <v>-1447341.63</v>
      </c>
      <c r="J600" s="83">
        <v>-797500</v>
      </c>
      <c r="K600" s="83">
        <v>45131.22</v>
      </c>
      <c r="L600" s="83">
        <v>0</v>
      </c>
      <c r="M600" s="83">
        <v>0</v>
      </c>
      <c r="N600" s="83">
        <v>-2199710.41</v>
      </c>
      <c r="O600" s="35">
        <f>ROWS($A$8:N600)</f>
        <v>593</v>
      </c>
      <c r="P600" s="35" t="str">
        <f>IF($A600='Signature Page'!$H$8,O600,"")</f>
        <v/>
      </c>
      <c r="Q600" s="35" t="str">
        <f>IFERROR(SMALL($P$8:$P$1794,ROWS($P$8:P600)),"")</f>
        <v/>
      </c>
      <c r="R600" s="31" t="str">
        <f t="shared" si="9"/>
        <v>H67050550000</v>
      </c>
    </row>
    <row r="601" spans="1:18" s="31" customFormat="1" ht="19.7" customHeight="1" x14ac:dyDescent="0.25">
      <c r="A601" s="68" t="s">
        <v>59</v>
      </c>
      <c r="B601" s="69">
        <v>5</v>
      </c>
      <c r="C601" s="68" t="s">
        <v>1347</v>
      </c>
      <c r="D601" s="70" t="s">
        <v>1055</v>
      </c>
      <c r="E601" s="70" t="s">
        <v>1150</v>
      </c>
      <c r="F601" s="70" t="s">
        <v>1101</v>
      </c>
      <c r="G601" s="69" t="s">
        <v>1348</v>
      </c>
      <c r="H601" s="70" t="s">
        <v>1065</v>
      </c>
      <c r="I601" s="83">
        <v>-825929</v>
      </c>
      <c r="J601" s="83">
        <v>0</v>
      </c>
      <c r="K601" s="83">
        <v>0</v>
      </c>
      <c r="L601" s="83">
        <v>0</v>
      </c>
      <c r="M601" s="83">
        <v>0</v>
      </c>
      <c r="N601" s="83">
        <v>-825929</v>
      </c>
      <c r="O601" s="35">
        <f>ROWS($A$8:N601)</f>
        <v>594</v>
      </c>
      <c r="P601" s="35" t="str">
        <f>IF($A601='Signature Page'!$H$8,O601,"")</f>
        <v/>
      </c>
      <c r="Q601" s="35" t="str">
        <f>IFERROR(SMALL($P$8:$P$1794,ROWS($P$8:P601)),"")</f>
        <v/>
      </c>
      <c r="R601" s="31" t="str">
        <f t="shared" si="9"/>
        <v>H67051C70013</v>
      </c>
    </row>
    <row r="602" spans="1:18" s="31" customFormat="1" ht="19.7" customHeight="1" x14ac:dyDescent="0.25">
      <c r="A602" s="68" t="s">
        <v>59</v>
      </c>
      <c r="B602" s="69">
        <v>5</v>
      </c>
      <c r="C602" s="68">
        <v>55110001</v>
      </c>
      <c r="D602" s="70" t="s">
        <v>1055</v>
      </c>
      <c r="E602" s="70" t="s">
        <v>1150</v>
      </c>
      <c r="F602" s="70" t="s">
        <v>1101</v>
      </c>
      <c r="G602" s="69" t="s">
        <v>1018</v>
      </c>
      <c r="H602" s="70" t="s">
        <v>1065</v>
      </c>
      <c r="I602" s="83">
        <v>-869.56</v>
      </c>
      <c r="J602" s="83">
        <v>0</v>
      </c>
      <c r="K602" s="83">
        <v>0</v>
      </c>
      <c r="L602" s="83">
        <v>0</v>
      </c>
      <c r="M602" s="83">
        <v>0</v>
      </c>
      <c r="N602" s="83">
        <v>-869.56</v>
      </c>
      <c r="O602" s="35">
        <f>ROWS($A$8:N602)</f>
        <v>595</v>
      </c>
      <c r="P602" s="35" t="str">
        <f>IF($A602='Signature Page'!$H$8,O602,"")</f>
        <v/>
      </c>
      <c r="Q602" s="35" t="str">
        <f>IFERROR(SMALL($P$8:$P$1794,ROWS($P$8:P602)),"")</f>
        <v/>
      </c>
      <c r="R602" s="31" t="str">
        <f t="shared" si="9"/>
        <v>H67055110001</v>
      </c>
    </row>
    <row r="603" spans="1:18" s="31" customFormat="1" ht="19.7" customHeight="1" x14ac:dyDescent="0.25">
      <c r="A603" s="68" t="s">
        <v>59</v>
      </c>
      <c r="B603" s="69">
        <v>5</v>
      </c>
      <c r="C603" s="68">
        <v>55110002</v>
      </c>
      <c r="D603" s="70" t="s">
        <v>1055</v>
      </c>
      <c r="E603" s="70" t="s">
        <v>1150</v>
      </c>
      <c r="F603" s="70" t="s">
        <v>1101</v>
      </c>
      <c r="G603" s="69" t="s">
        <v>1019</v>
      </c>
      <c r="H603" s="70" t="s">
        <v>1065</v>
      </c>
      <c r="I603" s="83">
        <v>-13169.44</v>
      </c>
      <c r="J603" s="83">
        <v>0</v>
      </c>
      <c r="K603" s="83">
        <v>0</v>
      </c>
      <c r="L603" s="83">
        <v>0</v>
      </c>
      <c r="M603" s="83">
        <v>0</v>
      </c>
      <c r="N603" s="83">
        <v>-13169.44</v>
      </c>
      <c r="O603" s="35">
        <f>ROWS($A$8:N603)</f>
        <v>596</v>
      </c>
      <c r="P603" s="35" t="str">
        <f>IF($A603='Signature Page'!$H$8,O603,"")</f>
        <v/>
      </c>
      <c r="Q603" s="35" t="str">
        <f>IFERROR(SMALL($P$8:$P$1794,ROWS($P$8:P603)),"")</f>
        <v/>
      </c>
      <c r="R603" s="31" t="str">
        <f t="shared" si="9"/>
        <v>H67055110002</v>
      </c>
    </row>
    <row r="604" spans="1:18" s="31" customFormat="1" ht="19.7" customHeight="1" x14ac:dyDescent="0.25">
      <c r="A604" s="68" t="s">
        <v>59</v>
      </c>
      <c r="B604" s="69">
        <v>5</v>
      </c>
      <c r="C604" s="68">
        <v>55110006</v>
      </c>
      <c r="D604" s="70" t="s">
        <v>1055</v>
      </c>
      <c r="E604" s="70" t="s">
        <v>1150</v>
      </c>
      <c r="F604" s="70" t="s">
        <v>1101</v>
      </c>
      <c r="G604" s="69" t="s">
        <v>1183</v>
      </c>
      <c r="H604" s="70" t="s">
        <v>1065</v>
      </c>
      <c r="I604" s="83">
        <v>-3752.38</v>
      </c>
      <c r="J604" s="83">
        <v>0</v>
      </c>
      <c r="K604" s="83">
        <v>0</v>
      </c>
      <c r="L604" s="83">
        <v>0</v>
      </c>
      <c r="M604" s="83">
        <v>0</v>
      </c>
      <c r="N604" s="83">
        <v>-3752.38</v>
      </c>
      <c r="O604" s="35">
        <f>ROWS($A$8:N604)</f>
        <v>597</v>
      </c>
      <c r="P604" s="35" t="str">
        <f>IF($A604='Signature Page'!$H$8,O604,"")</f>
        <v/>
      </c>
      <c r="Q604" s="35" t="str">
        <f>IFERROR(SMALL($P$8:$P$1794,ROWS($P$8:P604)),"")</f>
        <v/>
      </c>
      <c r="R604" s="31" t="str">
        <f t="shared" si="9"/>
        <v>H67055110006</v>
      </c>
    </row>
    <row r="605" spans="1:18" s="31" customFormat="1" ht="19.7" customHeight="1" x14ac:dyDescent="0.25">
      <c r="A605" s="68" t="s">
        <v>60</v>
      </c>
      <c r="B605" s="69">
        <v>1</v>
      </c>
      <c r="C605" s="68">
        <v>10010000</v>
      </c>
      <c r="D605" s="70" t="s">
        <v>1053</v>
      </c>
      <c r="E605" s="70" t="s">
        <v>1151</v>
      </c>
      <c r="F605" s="70" t="s">
        <v>128</v>
      </c>
      <c r="G605" s="69" t="s">
        <v>128</v>
      </c>
      <c r="H605" s="70" t="s">
        <v>1065</v>
      </c>
      <c r="I605" s="83">
        <v>1480161.99</v>
      </c>
      <c r="J605" s="83">
        <v>0</v>
      </c>
      <c r="K605" s="83">
        <v>7582544.9699999997</v>
      </c>
      <c r="L605" s="83">
        <v>0</v>
      </c>
      <c r="M605" s="83">
        <v>0</v>
      </c>
      <c r="N605" s="83">
        <v>9062706.9600000009</v>
      </c>
      <c r="O605" s="35">
        <f>ROWS($A$8:N605)</f>
        <v>598</v>
      </c>
      <c r="P605" s="35" t="str">
        <f>IF($A605='Signature Page'!$H$8,O605,"")</f>
        <v/>
      </c>
      <c r="Q605" s="35" t="str">
        <f>IFERROR(SMALL($P$8:$P$1794,ROWS($P$8:P605)),"")</f>
        <v/>
      </c>
      <c r="R605" s="31" t="str">
        <f t="shared" si="9"/>
        <v>H71010010000</v>
      </c>
    </row>
    <row r="606" spans="1:18" s="31" customFormat="1" ht="19.7" customHeight="1" x14ac:dyDescent="0.25">
      <c r="A606" s="68" t="s">
        <v>60</v>
      </c>
      <c r="B606" s="69">
        <v>250</v>
      </c>
      <c r="C606" s="68">
        <v>30037000</v>
      </c>
      <c r="D606" s="70" t="s">
        <v>1057</v>
      </c>
      <c r="E606" s="70" t="s">
        <v>1151</v>
      </c>
      <c r="F606" s="70" t="s">
        <v>1116</v>
      </c>
      <c r="G606" s="69" t="s">
        <v>140</v>
      </c>
      <c r="H606" s="70" t="s">
        <v>1065</v>
      </c>
      <c r="I606" s="83">
        <v>-22.46</v>
      </c>
      <c r="J606" s="83">
        <v>0</v>
      </c>
      <c r="K606" s="83">
        <v>0</v>
      </c>
      <c r="L606" s="83">
        <v>0</v>
      </c>
      <c r="M606" s="83">
        <v>0</v>
      </c>
      <c r="N606" s="83">
        <v>-22.46</v>
      </c>
      <c r="O606" s="35">
        <f>ROWS($A$8:N606)</f>
        <v>599</v>
      </c>
      <c r="P606" s="35" t="str">
        <f>IF($A606='Signature Page'!$H$8,O606,"")</f>
        <v/>
      </c>
      <c r="Q606" s="35" t="str">
        <f>IFERROR(SMALL($P$8:$P$1794,ROWS($P$8:P606)),"")</f>
        <v/>
      </c>
      <c r="R606" s="31" t="str">
        <f t="shared" si="9"/>
        <v>H71030037000</v>
      </c>
    </row>
    <row r="607" spans="1:18" s="31" customFormat="1" ht="19.7" customHeight="1" x14ac:dyDescent="0.25">
      <c r="A607" s="68" t="s">
        <v>60</v>
      </c>
      <c r="B607" s="69">
        <v>1</v>
      </c>
      <c r="C607" s="68">
        <v>30370000</v>
      </c>
      <c r="D607" s="70" t="s">
        <v>1054</v>
      </c>
      <c r="E607" s="70" t="s">
        <v>1151</v>
      </c>
      <c r="F607" s="70" t="s">
        <v>128</v>
      </c>
      <c r="G607" s="69" t="s">
        <v>202</v>
      </c>
      <c r="H607" s="70" t="s">
        <v>1065</v>
      </c>
      <c r="I607" s="83">
        <v>-1174149.46</v>
      </c>
      <c r="J607" s="83">
        <v>-185989.26</v>
      </c>
      <c r="K607" s="83">
        <v>129446.73</v>
      </c>
      <c r="L607" s="83">
        <v>0</v>
      </c>
      <c r="M607" s="83">
        <v>0</v>
      </c>
      <c r="N607" s="83">
        <v>-1230691.99</v>
      </c>
      <c r="O607" s="35">
        <f>ROWS($A$8:N607)</f>
        <v>600</v>
      </c>
      <c r="P607" s="35" t="str">
        <f>IF($A607='Signature Page'!$H$8,O607,"")</f>
        <v/>
      </c>
      <c r="Q607" s="35" t="str">
        <f>IFERROR(SMALL($P$8:$P$1794,ROWS($P$8:P607)),"")</f>
        <v/>
      </c>
      <c r="R607" s="31" t="str">
        <f t="shared" si="9"/>
        <v>H71030370000</v>
      </c>
    </row>
    <row r="608" spans="1:18" s="31" customFormat="1" ht="19.7" customHeight="1" x14ac:dyDescent="0.25">
      <c r="A608" s="68" t="s">
        <v>60</v>
      </c>
      <c r="B608" s="69">
        <v>998</v>
      </c>
      <c r="C608" s="68">
        <v>36008000</v>
      </c>
      <c r="D608" s="70" t="s">
        <v>1054</v>
      </c>
      <c r="E608" s="70" t="s">
        <v>1151</v>
      </c>
      <c r="F608" s="70" t="s">
        <v>1105</v>
      </c>
      <c r="G608" s="69" t="s">
        <v>1304</v>
      </c>
      <c r="H608" s="70" t="s">
        <v>1065</v>
      </c>
      <c r="I608" s="83">
        <v>-502654.39</v>
      </c>
      <c r="J608" s="83">
        <v>0</v>
      </c>
      <c r="K608" s="83">
        <v>263001.62</v>
      </c>
      <c r="L608" s="83">
        <v>0</v>
      </c>
      <c r="M608" s="83">
        <v>0</v>
      </c>
      <c r="N608" s="83">
        <v>-239652.77</v>
      </c>
      <c r="O608" s="35">
        <f>ROWS($A$8:N608)</f>
        <v>601</v>
      </c>
      <c r="P608" s="35" t="str">
        <f>IF($A608='Signature Page'!$H$8,O608,"")</f>
        <v/>
      </c>
      <c r="Q608" s="35" t="str">
        <f>IFERROR(SMALL($P$8:$P$1794,ROWS($P$8:P608)),"")</f>
        <v/>
      </c>
      <c r="R608" s="31" t="str">
        <f t="shared" si="9"/>
        <v>H71036008000</v>
      </c>
    </row>
    <row r="609" spans="1:18" s="31" customFormat="1" ht="19.7" customHeight="1" x14ac:dyDescent="0.25">
      <c r="A609" s="68" t="s">
        <v>60</v>
      </c>
      <c r="B609" s="69">
        <v>998</v>
      </c>
      <c r="C609" s="68">
        <v>36038000</v>
      </c>
      <c r="D609" s="70" t="s">
        <v>1054</v>
      </c>
      <c r="E609" s="70" t="s">
        <v>1151</v>
      </c>
      <c r="F609" s="70" t="s">
        <v>1105</v>
      </c>
      <c r="G609" s="69" t="s">
        <v>1306</v>
      </c>
      <c r="H609" s="70" t="s">
        <v>1065</v>
      </c>
      <c r="I609" s="83">
        <v>-63027.07</v>
      </c>
      <c r="J609" s="83">
        <v>0</v>
      </c>
      <c r="K609" s="83">
        <v>0</v>
      </c>
      <c r="L609" s="83">
        <v>0</v>
      </c>
      <c r="M609" s="83">
        <v>0</v>
      </c>
      <c r="N609" s="83">
        <v>-63027.07</v>
      </c>
      <c r="O609" s="35">
        <f>ROWS($A$8:N609)</f>
        <v>602</v>
      </c>
      <c r="P609" s="35" t="str">
        <f>IF($A609='Signature Page'!$H$8,O609,"")</f>
        <v/>
      </c>
      <c r="Q609" s="35" t="str">
        <f>IFERROR(SMALL($P$8:$P$1794,ROWS($P$8:P609)),"")</f>
        <v/>
      </c>
      <c r="R609" s="31" t="str">
        <f t="shared" si="9"/>
        <v>H71036038000</v>
      </c>
    </row>
    <row r="610" spans="1:18" s="31" customFormat="1" ht="19.7" customHeight="1" x14ac:dyDescent="0.25">
      <c r="A610" s="68" t="s">
        <v>60</v>
      </c>
      <c r="B610" s="69">
        <v>5</v>
      </c>
      <c r="C610" s="68">
        <v>36038010</v>
      </c>
      <c r="D610" s="70" t="s">
        <v>1054</v>
      </c>
      <c r="E610" s="70" t="s">
        <v>1151</v>
      </c>
      <c r="F610" s="70" t="s">
        <v>1101</v>
      </c>
      <c r="G610" s="69" t="s">
        <v>1349</v>
      </c>
      <c r="H610" s="70" t="s">
        <v>1065</v>
      </c>
      <c r="I610" s="83">
        <v>-0.27</v>
      </c>
      <c r="J610" s="83">
        <v>0</v>
      </c>
      <c r="K610" s="83">
        <v>0</v>
      </c>
      <c r="L610" s="83">
        <v>0</v>
      </c>
      <c r="M610" s="83">
        <v>0</v>
      </c>
      <c r="N610" s="83">
        <v>-0.27</v>
      </c>
      <c r="O610" s="35">
        <f>ROWS($A$8:N610)</f>
        <v>603</v>
      </c>
      <c r="P610" s="35" t="str">
        <f>IF($A610='Signature Page'!$H$8,O610,"")</f>
        <v/>
      </c>
      <c r="Q610" s="35" t="str">
        <f>IFERROR(SMALL($P$8:$P$1794,ROWS($P$8:P610)),"")</f>
        <v/>
      </c>
      <c r="R610" s="31" t="str">
        <f t="shared" si="9"/>
        <v>H71036038010</v>
      </c>
    </row>
    <row r="611" spans="1:18" s="31" customFormat="1" ht="19.7" customHeight="1" x14ac:dyDescent="0.25">
      <c r="A611" s="68" t="s">
        <v>60</v>
      </c>
      <c r="B611" s="69">
        <v>1</v>
      </c>
      <c r="C611" s="68">
        <v>36340000</v>
      </c>
      <c r="D611" s="70" t="s">
        <v>1054</v>
      </c>
      <c r="E611" s="70" t="s">
        <v>1151</v>
      </c>
      <c r="F611" s="70" t="s">
        <v>128</v>
      </c>
      <c r="G611" s="69" t="s">
        <v>437</v>
      </c>
      <c r="H611" s="70" t="s">
        <v>1065</v>
      </c>
      <c r="I611" s="83">
        <v>-5033.62</v>
      </c>
      <c r="J611" s="83">
        <v>0</v>
      </c>
      <c r="K611" s="83">
        <v>0</v>
      </c>
      <c r="L611" s="83">
        <v>0</v>
      </c>
      <c r="M611" s="83">
        <v>0</v>
      </c>
      <c r="N611" s="83">
        <v>-5033.62</v>
      </c>
      <c r="O611" s="35">
        <f>ROWS($A$8:N611)</f>
        <v>604</v>
      </c>
      <c r="P611" s="35" t="str">
        <f>IF($A611='Signature Page'!$H$8,O611,"")</f>
        <v/>
      </c>
      <c r="Q611" s="35" t="str">
        <f>IFERROR(SMALL($P$8:$P$1794,ROWS($P$8:P611)),"")</f>
        <v/>
      </c>
      <c r="R611" s="31" t="str">
        <f t="shared" si="9"/>
        <v>H71036340000</v>
      </c>
    </row>
    <row r="612" spans="1:18" s="31" customFormat="1" ht="19.7" customHeight="1" x14ac:dyDescent="0.25">
      <c r="A612" s="68" t="s">
        <v>60</v>
      </c>
      <c r="B612" s="69">
        <v>1</v>
      </c>
      <c r="C612" s="68">
        <v>37640000</v>
      </c>
      <c r="D612" s="70" t="s">
        <v>1054</v>
      </c>
      <c r="E612" s="70" t="s">
        <v>1151</v>
      </c>
      <c r="F612" s="70" t="s">
        <v>128</v>
      </c>
      <c r="G612" s="69" t="s">
        <v>490</v>
      </c>
      <c r="H612" s="70" t="s">
        <v>1065</v>
      </c>
      <c r="I612" s="83">
        <v>-65488.639999999999</v>
      </c>
      <c r="J612" s="83">
        <v>0</v>
      </c>
      <c r="K612" s="83">
        <v>0</v>
      </c>
      <c r="L612" s="83">
        <v>0</v>
      </c>
      <c r="M612" s="83">
        <v>0</v>
      </c>
      <c r="N612" s="83">
        <v>-65488.639999999999</v>
      </c>
      <c r="O612" s="35">
        <f>ROWS($A$8:N612)</f>
        <v>605</v>
      </c>
      <c r="P612" s="35" t="str">
        <f>IF($A612='Signature Page'!$H$8,O612,"")</f>
        <v/>
      </c>
      <c r="Q612" s="35" t="str">
        <f>IFERROR(SMALL($P$8:$P$1794,ROWS($P$8:P612)),"")</f>
        <v/>
      </c>
      <c r="R612" s="31" t="str">
        <f t="shared" si="9"/>
        <v>H71037640000</v>
      </c>
    </row>
    <row r="613" spans="1:18" s="31" customFormat="1" ht="19.7" customHeight="1" x14ac:dyDescent="0.25">
      <c r="A613" s="68" t="s">
        <v>60</v>
      </c>
      <c r="B613" s="69">
        <v>998</v>
      </c>
      <c r="C613" s="68">
        <v>39078000</v>
      </c>
      <c r="D613" s="70" t="s">
        <v>1054</v>
      </c>
      <c r="E613" s="70" t="s">
        <v>1151</v>
      </c>
      <c r="F613" s="70" t="s">
        <v>1105</v>
      </c>
      <c r="G613" s="69" t="s">
        <v>1299</v>
      </c>
      <c r="H613" s="70" t="s">
        <v>1065</v>
      </c>
      <c r="I613" s="83">
        <v>-37809.01</v>
      </c>
      <c r="J613" s="83">
        <v>0</v>
      </c>
      <c r="K613" s="83">
        <v>3750</v>
      </c>
      <c r="L613" s="83">
        <v>0</v>
      </c>
      <c r="M613" s="83">
        <v>0</v>
      </c>
      <c r="N613" s="83">
        <v>-34059.01</v>
      </c>
      <c r="O613" s="35">
        <f>ROWS($A$8:N613)</f>
        <v>606</v>
      </c>
      <c r="P613" s="35" t="str">
        <f>IF($A613='Signature Page'!$H$8,O613,"")</f>
        <v/>
      </c>
      <c r="Q613" s="35" t="str">
        <f>IFERROR(SMALL($P$8:$P$1794,ROWS($P$8:P613)),"")</f>
        <v/>
      </c>
      <c r="R613" s="31" t="str">
        <f t="shared" si="9"/>
        <v>H71039078000</v>
      </c>
    </row>
    <row r="614" spans="1:18" s="31" customFormat="1" ht="19.7" customHeight="1" x14ac:dyDescent="0.25">
      <c r="A614" s="68" t="s">
        <v>60</v>
      </c>
      <c r="B614" s="69">
        <v>22</v>
      </c>
      <c r="C614" s="68" t="s">
        <v>692</v>
      </c>
      <c r="D614" s="70" t="s">
        <v>1055</v>
      </c>
      <c r="E614" s="70" t="s">
        <v>1151</v>
      </c>
      <c r="F614" s="70" t="s">
        <v>693</v>
      </c>
      <c r="G614" s="69" t="s">
        <v>693</v>
      </c>
      <c r="H614" s="70" t="s">
        <v>1065</v>
      </c>
      <c r="I614" s="83">
        <v>-8942.82</v>
      </c>
      <c r="J614" s="83">
        <v>0</v>
      </c>
      <c r="K614" s="83">
        <v>0</v>
      </c>
      <c r="L614" s="83">
        <v>0</v>
      </c>
      <c r="M614" s="83">
        <v>0</v>
      </c>
      <c r="N614" s="83">
        <v>-8942.82</v>
      </c>
      <c r="O614" s="35">
        <f>ROWS($A$8:N614)</f>
        <v>607</v>
      </c>
      <c r="P614" s="35" t="str">
        <f>IF($A614='Signature Page'!$H$8,O614,"")</f>
        <v/>
      </c>
      <c r="Q614" s="35" t="str">
        <f>IFERROR(SMALL($P$8:$P$1794,ROWS($P$8:P614)),"")</f>
        <v/>
      </c>
      <c r="R614" s="31" t="str">
        <f t="shared" si="9"/>
        <v>H71043B10000</v>
      </c>
    </row>
    <row r="615" spans="1:18" s="31" customFormat="1" ht="19.7" customHeight="1" x14ac:dyDescent="0.25">
      <c r="A615" s="68" t="s">
        <v>60</v>
      </c>
      <c r="B615" s="69">
        <v>1</v>
      </c>
      <c r="C615" s="68">
        <v>49730000</v>
      </c>
      <c r="D615" s="70" t="s">
        <v>1055</v>
      </c>
      <c r="E615" s="70" t="s">
        <v>1151</v>
      </c>
      <c r="F615" s="70" t="s">
        <v>128</v>
      </c>
      <c r="G615" s="69" t="s">
        <v>931</v>
      </c>
      <c r="H615" s="70" t="s">
        <v>1065</v>
      </c>
      <c r="I615" s="83">
        <v>-835193.37</v>
      </c>
      <c r="J615" s="83">
        <v>0</v>
      </c>
      <c r="K615" s="83">
        <v>-45002.13</v>
      </c>
      <c r="L615" s="83">
        <v>0</v>
      </c>
      <c r="M615" s="83">
        <v>0</v>
      </c>
      <c r="N615" s="83">
        <v>-880195.5</v>
      </c>
      <c r="O615" s="35">
        <f>ROWS($A$8:N615)</f>
        <v>608</v>
      </c>
      <c r="P615" s="35" t="str">
        <f>IF($A615='Signature Page'!$H$8,O615,"")</f>
        <v/>
      </c>
      <c r="Q615" s="35" t="str">
        <f>IFERROR(SMALL($P$8:$P$1794,ROWS($P$8:P615)),"")</f>
        <v/>
      </c>
      <c r="R615" s="31" t="str">
        <f t="shared" si="9"/>
        <v>H71049730000</v>
      </c>
    </row>
    <row r="616" spans="1:18" s="31" customFormat="1" ht="19.7" customHeight="1" x14ac:dyDescent="0.25">
      <c r="A616" s="68" t="s">
        <v>60</v>
      </c>
      <c r="B616" s="69">
        <v>1</v>
      </c>
      <c r="C616" s="68">
        <v>49730001</v>
      </c>
      <c r="D616" s="70" t="s">
        <v>1057</v>
      </c>
      <c r="E616" s="70" t="s">
        <v>1151</v>
      </c>
      <c r="F616" s="70" t="s">
        <v>128</v>
      </c>
      <c r="G616" s="69" t="s">
        <v>932</v>
      </c>
      <c r="H616" s="70" t="s">
        <v>1065</v>
      </c>
      <c r="I616" s="83">
        <v>-65137.41</v>
      </c>
      <c r="J616" s="83">
        <v>-1500</v>
      </c>
      <c r="K616" s="83">
        <v>711.05</v>
      </c>
      <c r="L616" s="83">
        <v>0</v>
      </c>
      <c r="M616" s="83">
        <v>0</v>
      </c>
      <c r="N616" s="83">
        <v>-65926.36</v>
      </c>
      <c r="O616" s="35">
        <f>ROWS($A$8:N616)</f>
        <v>609</v>
      </c>
      <c r="P616" s="35" t="str">
        <f>IF($A616='Signature Page'!$H$8,O616,"")</f>
        <v/>
      </c>
      <c r="Q616" s="35" t="str">
        <f>IFERROR(SMALL($P$8:$P$1794,ROWS($P$8:P616)),"")</f>
        <v/>
      </c>
      <c r="R616" s="31" t="str">
        <f t="shared" si="9"/>
        <v>H71049730001</v>
      </c>
    </row>
    <row r="617" spans="1:18" s="31" customFormat="1" ht="19.7" customHeight="1" x14ac:dyDescent="0.25">
      <c r="A617" s="68" t="s">
        <v>60</v>
      </c>
      <c r="B617" s="69">
        <v>5</v>
      </c>
      <c r="C617" s="68">
        <v>50550000</v>
      </c>
      <c r="D617" s="70" t="s">
        <v>1055</v>
      </c>
      <c r="E617" s="70" t="s">
        <v>1151</v>
      </c>
      <c r="F617" s="70" t="s">
        <v>1101</v>
      </c>
      <c r="G617" s="69" t="s">
        <v>982</v>
      </c>
      <c r="H617" s="70" t="s">
        <v>1065</v>
      </c>
      <c r="I617" s="83">
        <v>-399548.95</v>
      </c>
      <c r="J617" s="83">
        <v>0</v>
      </c>
      <c r="K617" s="83">
        <v>65492.6</v>
      </c>
      <c r="L617" s="83">
        <v>0</v>
      </c>
      <c r="M617" s="83">
        <v>0</v>
      </c>
      <c r="N617" s="83">
        <v>-334056.34999999998</v>
      </c>
      <c r="O617" s="35">
        <f>ROWS($A$8:N617)</f>
        <v>610</v>
      </c>
      <c r="P617" s="35" t="str">
        <f>IF($A617='Signature Page'!$H$8,O617,"")</f>
        <v/>
      </c>
      <c r="Q617" s="35" t="str">
        <f>IFERROR(SMALL($P$8:$P$1794,ROWS($P$8:P617)),"")</f>
        <v/>
      </c>
      <c r="R617" s="31" t="str">
        <f t="shared" si="9"/>
        <v>H71050550000</v>
      </c>
    </row>
    <row r="618" spans="1:18" s="31" customFormat="1" ht="19.7" customHeight="1" x14ac:dyDescent="0.25">
      <c r="A618" s="68" t="s">
        <v>60</v>
      </c>
      <c r="B618" s="69">
        <v>5</v>
      </c>
      <c r="C618" s="68" t="s">
        <v>1229</v>
      </c>
      <c r="D618" s="70" t="s">
        <v>1055</v>
      </c>
      <c r="E618" s="70" t="s">
        <v>1151</v>
      </c>
      <c r="F618" s="70" t="s">
        <v>1101</v>
      </c>
      <c r="G618" s="69" t="s">
        <v>1297</v>
      </c>
      <c r="H618" s="70" t="s">
        <v>1065</v>
      </c>
      <c r="I618" s="83">
        <v>0</v>
      </c>
      <c r="J618" s="83">
        <v>-50000</v>
      </c>
      <c r="K618" s="83">
        <v>50000</v>
      </c>
      <c r="L618" s="83">
        <v>0</v>
      </c>
      <c r="M618" s="83">
        <v>0</v>
      </c>
      <c r="N618" s="83">
        <v>0</v>
      </c>
      <c r="O618" s="35">
        <f>ROWS($A$8:N618)</f>
        <v>611</v>
      </c>
      <c r="P618" s="35" t="str">
        <f>IF($A618='Signature Page'!$H$8,O618,"")</f>
        <v/>
      </c>
      <c r="Q618" s="35" t="str">
        <f>IFERROR(SMALL($P$8:$P$1794,ROWS($P$8:P618)),"")</f>
        <v/>
      </c>
      <c r="R618" s="31" t="str">
        <f t="shared" si="9"/>
        <v>H71051C10000</v>
      </c>
    </row>
    <row r="619" spans="1:18" s="31" customFormat="1" ht="19.7" customHeight="1" x14ac:dyDescent="0.25">
      <c r="A619" s="68" t="s">
        <v>61</v>
      </c>
      <c r="B619" s="69">
        <v>1</v>
      </c>
      <c r="C619" s="68">
        <v>10010000</v>
      </c>
      <c r="D619" s="70" t="s">
        <v>1053</v>
      </c>
      <c r="E619" s="70" t="s">
        <v>62</v>
      </c>
      <c r="F619" s="70" t="s">
        <v>128</v>
      </c>
      <c r="G619" s="69" t="s">
        <v>128</v>
      </c>
      <c r="H619" s="70" t="s">
        <v>1065</v>
      </c>
      <c r="I619" s="83">
        <v>0</v>
      </c>
      <c r="J619" s="83">
        <v>0</v>
      </c>
      <c r="K619" s="83">
        <v>16535562.35</v>
      </c>
      <c r="L619" s="83">
        <v>1725416</v>
      </c>
      <c r="M619" s="83">
        <v>0</v>
      </c>
      <c r="N619" s="83">
        <v>18260978.350000001</v>
      </c>
      <c r="O619" s="35">
        <f>ROWS($A$8:N619)</f>
        <v>612</v>
      </c>
      <c r="P619" s="35" t="str">
        <f>IF($A619='Signature Page'!$H$8,O619,"")</f>
        <v/>
      </c>
      <c r="Q619" s="35" t="str">
        <f>IFERROR(SMALL($P$8:$P$1794,ROWS($P$8:P619)),"")</f>
        <v/>
      </c>
      <c r="R619" s="31" t="str">
        <f t="shared" si="9"/>
        <v>H73010010000</v>
      </c>
    </row>
    <row r="620" spans="1:18" s="31" customFormat="1" ht="19.7" customHeight="1" x14ac:dyDescent="0.25">
      <c r="A620" s="68" t="s">
        <v>61</v>
      </c>
      <c r="B620" s="69">
        <v>1</v>
      </c>
      <c r="C620" s="68">
        <v>10050023</v>
      </c>
      <c r="D620" s="70" t="s">
        <v>1053</v>
      </c>
      <c r="E620" s="70" t="s">
        <v>62</v>
      </c>
      <c r="F620" s="70" t="s">
        <v>128</v>
      </c>
      <c r="G620" s="69" t="s">
        <v>1489</v>
      </c>
      <c r="H620" s="70" t="s">
        <v>1065</v>
      </c>
      <c r="I620" s="83">
        <v>0</v>
      </c>
      <c r="J620" s="83">
        <v>0</v>
      </c>
      <c r="K620" s="83">
        <v>511059.88</v>
      </c>
      <c r="L620" s="83">
        <v>186093</v>
      </c>
      <c r="M620" s="83">
        <v>0</v>
      </c>
      <c r="N620" s="83">
        <v>697152.88</v>
      </c>
      <c r="O620" s="35">
        <f>ROWS($A$8:N620)</f>
        <v>613</v>
      </c>
      <c r="P620" s="35" t="str">
        <f>IF($A620='Signature Page'!$H$8,O620,"")</f>
        <v/>
      </c>
      <c r="Q620" s="35" t="str">
        <f>IFERROR(SMALL($P$8:$P$1794,ROWS($P$8:P620)),"")</f>
        <v/>
      </c>
      <c r="R620" s="31" t="str">
        <f t="shared" si="9"/>
        <v>H73010050023</v>
      </c>
    </row>
    <row r="621" spans="1:18" s="31" customFormat="1" ht="19.7" customHeight="1" x14ac:dyDescent="0.25">
      <c r="A621" s="68" t="s">
        <v>61</v>
      </c>
      <c r="B621" s="69">
        <v>1</v>
      </c>
      <c r="C621" s="68">
        <v>28230000</v>
      </c>
      <c r="D621" s="70" t="s">
        <v>1053</v>
      </c>
      <c r="E621" s="70" t="s">
        <v>62</v>
      </c>
      <c r="F621" s="70" t="s">
        <v>128</v>
      </c>
      <c r="G621" s="69" t="s">
        <v>136</v>
      </c>
      <c r="H621" s="70" t="s">
        <v>1065</v>
      </c>
      <c r="I621" s="83">
        <v>0</v>
      </c>
      <c r="J621" s="83">
        <v>-2000874.71</v>
      </c>
      <c r="K621" s="83">
        <v>0</v>
      </c>
      <c r="L621" s="83">
        <v>0</v>
      </c>
      <c r="M621" s="83">
        <v>0</v>
      </c>
      <c r="N621" s="83">
        <v>-2000874.71</v>
      </c>
      <c r="O621" s="35">
        <f>ROWS($A$8:N621)</f>
        <v>614</v>
      </c>
      <c r="P621" s="35" t="str">
        <f>IF($A621='Signature Page'!$H$8,O621,"")</f>
        <v/>
      </c>
      <c r="Q621" s="35" t="str">
        <f>IFERROR(SMALL($P$8:$P$1794,ROWS($P$8:P621)),"")</f>
        <v/>
      </c>
      <c r="R621" s="31" t="str">
        <f t="shared" si="9"/>
        <v>H73028230000</v>
      </c>
    </row>
    <row r="622" spans="1:18" s="31" customFormat="1" ht="19.7" customHeight="1" x14ac:dyDescent="0.25">
      <c r="A622" s="68" t="s">
        <v>61</v>
      </c>
      <c r="B622" s="69">
        <v>1</v>
      </c>
      <c r="C622" s="68">
        <v>28370000</v>
      </c>
      <c r="D622" s="70" t="s">
        <v>1053</v>
      </c>
      <c r="E622" s="70" t="s">
        <v>62</v>
      </c>
      <c r="F622" s="70" t="s">
        <v>128</v>
      </c>
      <c r="G622" s="69" t="s">
        <v>137</v>
      </c>
      <c r="H622" s="70" t="s">
        <v>1065</v>
      </c>
      <c r="I622" s="83">
        <v>0</v>
      </c>
      <c r="J622" s="83">
        <v>-2579.3000000000002</v>
      </c>
      <c r="K622" s="83">
        <v>0</v>
      </c>
      <c r="L622" s="83">
        <v>0</v>
      </c>
      <c r="M622" s="83">
        <v>0</v>
      </c>
      <c r="N622" s="83">
        <v>-2579.3000000000002</v>
      </c>
      <c r="O622" s="35">
        <f>ROWS($A$8:N622)</f>
        <v>615</v>
      </c>
      <c r="P622" s="35" t="str">
        <f>IF($A622='Signature Page'!$H$8,O622,"")</f>
        <v/>
      </c>
      <c r="Q622" s="35" t="str">
        <f>IFERROR(SMALL($P$8:$P$1794,ROWS($P$8:P622)),"")</f>
        <v/>
      </c>
      <c r="R622" s="31" t="str">
        <f t="shared" si="9"/>
        <v>H73028370000</v>
      </c>
    </row>
    <row r="623" spans="1:18" s="31" customFormat="1" ht="19.7" customHeight="1" x14ac:dyDescent="0.25">
      <c r="A623" s="68" t="s">
        <v>61</v>
      </c>
      <c r="B623" s="69">
        <v>5</v>
      </c>
      <c r="C623" s="68">
        <v>32450000</v>
      </c>
      <c r="D623" s="70" t="s">
        <v>1055</v>
      </c>
      <c r="E623" s="70" t="s">
        <v>62</v>
      </c>
      <c r="F623" s="70" t="s">
        <v>1101</v>
      </c>
      <c r="G623" s="69" t="s">
        <v>1152</v>
      </c>
      <c r="H623" s="70" t="s">
        <v>1065</v>
      </c>
      <c r="I623" s="83">
        <v>-812.77</v>
      </c>
      <c r="J623" s="83">
        <v>0</v>
      </c>
      <c r="K623" s="83">
        <v>19716.3</v>
      </c>
      <c r="L623" s="83">
        <v>0</v>
      </c>
      <c r="M623" s="83">
        <v>0</v>
      </c>
      <c r="N623" s="83">
        <v>18903.53</v>
      </c>
      <c r="O623" s="35">
        <f>ROWS($A$8:N623)</f>
        <v>616</v>
      </c>
      <c r="P623" s="35" t="str">
        <f>IF($A623='Signature Page'!$H$8,O623,"")</f>
        <v/>
      </c>
      <c r="Q623" s="35" t="str">
        <f>IFERROR(SMALL($P$8:$P$1794,ROWS($P$8:P623)),"")</f>
        <v/>
      </c>
      <c r="R623" s="31" t="str">
        <f t="shared" si="9"/>
        <v>H73032450000</v>
      </c>
    </row>
    <row r="624" spans="1:18" s="31" customFormat="1" ht="19.7" customHeight="1" x14ac:dyDescent="0.25">
      <c r="A624" s="68" t="s">
        <v>61</v>
      </c>
      <c r="B624" s="69">
        <v>1</v>
      </c>
      <c r="C624" s="68">
        <v>33170000</v>
      </c>
      <c r="D624" s="70" t="s">
        <v>1055</v>
      </c>
      <c r="E624" s="70" t="s">
        <v>62</v>
      </c>
      <c r="F624" s="70" t="s">
        <v>128</v>
      </c>
      <c r="G624" s="69" t="s">
        <v>309</v>
      </c>
      <c r="H624" s="70" t="s">
        <v>1065</v>
      </c>
      <c r="I624" s="83">
        <v>-13208.8</v>
      </c>
      <c r="J624" s="83">
        <v>-655.86</v>
      </c>
      <c r="K624" s="83">
        <v>0</v>
      </c>
      <c r="L624" s="83">
        <v>0</v>
      </c>
      <c r="M624" s="83">
        <v>0</v>
      </c>
      <c r="N624" s="83">
        <v>-13864.66</v>
      </c>
      <c r="O624" s="35">
        <f>ROWS($A$8:N624)</f>
        <v>617</v>
      </c>
      <c r="P624" s="35" t="str">
        <f>IF($A624='Signature Page'!$H$8,O624,"")</f>
        <v/>
      </c>
      <c r="Q624" s="35" t="str">
        <f>IFERROR(SMALL($P$8:$P$1794,ROWS($P$8:P624)),"")</f>
        <v/>
      </c>
      <c r="R624" s="31" t="str">
        <f t="shared" si="9"/>
        <v>H73033170000</v>
      </c>
    </row>
    <row r="625" spans="1:18" s="31" customFormat="1" ht="19.7" customHeight="1" x14ac:dyDescent="0.25">
      <c r="A625" s="68" t="s">
        <v>61</v>
      </c>
      <c r="B625" s="69">
        <v>1</v>
      </c>
      <c r="C625" s="68">
        <v>33170002</v>
      </c>
      <c r="D625" s="70" t="s">
        <v>1054</v>
      </c>
      <c r="E625" s="70" t="s">
        <v>62</v>
      </c>
      <c r="F625" s="70" t="s">
        <v>128</v>
      </c>
      <c r="G625" s="69" t="s">
        <v>310</v>
      </c>
      <c r="H625" s="70" t="s">
        <v>1065</v>
      </c>
      <c r="I625" s="83">
        <v>-4078.97</v>
      </c>
      <c r="J625" s="83">
        <v>0</v>
      </c>
      <c r="K625" s="83">
        <v>10261.700000000001</v>
      </c>
      <c r="L625" s="83">
        <v>0</v>
      </c>
      <c r="M625" s="83">
        <v>0</v>
      </c>
      <c r="N625" s="83">
        <v>6182.73</v>
      </c>
      <c r="O625" s="35">
        <f>ROWS($A$8:N625)</f>
        <v>618</v>
      </c>
      <c r="P625" s="35" t="str">
        <f>IF($A625='Signature Page'!$H$8,O625,"")</f>
        <v/>
      </c>
      <c r="Q625" s="35" t="str">
        <f>IFERROR(SMALL($P$8:$P$1794,ROWS($P$8:P625)),"")</f>
        <v/>
      </c>
      <c r="R625" s="31" t="str">
        <f t="shared" si="9"/>
        <v>H73033170002</v>
      </c>
    </row>
    <row r="626" spans="1:18" s="31" customFormat="1" ht="19.7" customHeight="1" x14ac:dyDescent="0.25">
      <c r="A626" s="68" t="s">
        <v>61</v>
      </c>
      <c r="B626" s="69">
        <v>1</v>
      </c>
      <c r="C626" s="68">
        <v>33170003</v>
      </c>
      <c r="D626" s="70" t="s">
        <v>1055</v>
      </c>
      <c r="E626" s="70" t="s">
        <v>62</v>
      </c>
      <c r="F626" s="70" t="s">
        <v>128</v>
      </c>
      <c r="G626" s="69" t="s">
        <v>1547</v>
      </c>
      <c r="H626" s="70" t="s">
        <v>1065</v>
      </c>
      <c r="I626" s="83">
        <v>0</v>
      </c>
      <c r="J626" s="83">
        <v>0</v>
      </c>
      <c r="K626" s="83">
        <v>-49402</v>
      </c>
      <c r="L626" s="83">
        <v>0</v>
      </c>
      <c r="M626" s="83">
        <v>0</v>
      </c>
      <c r="N626" s="83">
        <v>-49402</v>
      </c>
      <c r="O626" s="35">
        <f>ROWS($A$8:N626)</f>
        <v>619</v>
      </c>
      <c r="P626" s="35" t="str">
        <f>IF($A626='Signature Page'!$H$8,O626,"")</f>
        <v/>
      </c>
      <c r="Q626" s="35" t="str">
        <f>IFERROR(SMALL($P$8:$P$1794,ROWS($P$8:P626)),"")</f>
        <v/>
      </c>
      <c r="R626" s="31" t="str">
        <f t="shared" si="9"/>
        <v>H73033170003</v>
      </c>
    </row>
    <row r="627" spans="1:18" s="31" customFormat="1" ht="19.7" customHeight="1" x14ac:dyDescent="0.25">
      <c r="A627" s="68" t="s">
        <v>61</v>
      </c>
      <c r="B627" s="69">
        <v>1</v>
      </c>
      <c r="C627" s="68">
        <v>33170005</v>
      </c>
      <c r="D627" s="70" t="s">
        <v>1055</v>
      </c>
      <c r="E627" s="70" t="s">
        <v>62</v>
      </c>
      <c r="F627" s="70" t="s">
        <v>128</v>
      </c>
      <c r="G627" s="69" t="s">
        <v>311</v>
      </c>
      <c r="H627" s="70" t="s">
        <v>1065</v>
      </c>
      <c r="I627" s="83">
        <v>-31226.720000000001</v>
      </c>
      <c r="J627" s="83">
        <v>0</v>
      </c>
      <c r="K627" s="83">
        <v>0</v>
      </c>
      <c r="L627" s="83">
        <v>0</v>
      </c>
      <c r="M627" s="83">
        <v>0</v>
      </c>
      <c r="N627" s="83">
        <v>-31226.720000000001</v>
      </c>
      <c r="O627" s="35">
        <f>ROWS($A$8:N627)</f>
        <v>620</v>
      </c>
      <c r="P627" s="35" t="str">
        <f>IF($A627='Signature Page'!$H$8,O627,"")</f>
        <v/>
      </c>
      <c r="Q627" s="35" t="str">
        <f>IFERROR(SMALL($P$8:$P$1794,ROWS($P$8:P627)),"")</f>
        <v/>
      </c>
      <c r="R627" s="31" t="str">
        <f t="shared" si="9"/>
        <v>H73033170005</v>
      </c>
    </row>
    <row r="628" spans="1:18" s="31" customFormat="1" ht="19.7" customHeight="1" x14ac:dyDescent="0.25">
      <c r="A628" s="68" t="s">
        <v>61</v>
      </c>
      <c r="B628" s="69">
        <v>1</v>
      </c>
      <c r="C628" s="68">
        <v>33170006</v>
      </c>
      <c r="D628" s="70" t="s">
        <v>1055</v>
      </c>
      <c r="E628" s="70" t="s">
        <v>62</v>
      </c>
      <c r="F628" s="70" t="s">
        <v>128</v>
      </c>
      <c r="G628" s="69" t="s">
        <v>312</v>
      </c>
      <c r="H628" s="70" t="s">
        <v>1065</v>
      </c>
      <c r="I628" s="83">
        <v>-141025.20000000001</v>
      </c>
      <c r="J628" s="83">
        <v>0</v>
      </c>
      <c r="K628" s="83">
        <v>0</v>
      </c>
      <c r="L628" s="83">
        <v>0</v>
      </c>
      <c r="M628" s="83">
        <v>0</v>
      </c>
      <c r="N628" s="83">
        <v>-141025.20000000001</v>
      </c>
      <c r="O628" s="35">
        <f>ROWS($A$8:N628)</f>
        <v>621</v>
      </c>
      <c r="P628" s="35" t="str">
        <f>IF($A628='Signature Page'!$H$8,O628,"")</f>
        <v/>
      </c>
      <c r="Q628" s="35" t="str">
        <f>IFERROR(SMALL($P$8:$P$1794,ROWS($P$8:P628)),"")</f>
        <v/>
      </c>
      <c r="R628" s="31" t="str">
        <f t="shared" si="9"/>
        <v>H73033170006</v>
      </c>
    </row>
    <row r="629" spans="1:18" s="31" customFormat="1" ht="19.7" customHeight="1" x14ac:dyDescent="0.25">
      <c r="A629" s="68" t="s">
        <v>61</v>
      </c>
      <c r="B629" s="69">
        <v>1</v>
      </c>
      <c r="C629" s="68">
        <v>33300001</v>
      </c>
      <c r="D629" s="70" t="s">
        <v>1055</v>
      </c>
      <c r="E629" s="70" t="s">
        <v>62</v>
      </c>
      <c r="F629" s="70" t="s">
        <v>128</v>
      </c>
      <c r="G629" s="69" t="s">
        <v>317</v>
      </c>
      <c r="H629" s="70" t="s">
        <v>1065</v>
      </c>
      <c r="I629" s="83">
        <v>-47739.839999999997</v>
      </c>
      <c r="J629" s="83">
        <v>0</v>
      </c>
      <c r="K629" s="83">
        <v>1653583.45</v>
      </c>
      <c r="L629" s="83">
        <v>0</v>
      </c>
      <c r="M629" s="83">
        <v>0</v>
      </c>
      <c r="N629" s="83">
        <v>1605843.61</v>
      </c>
      <c r="O629" s="35">
        <f>ROWS($A$8:N629)</f>
        <v>622</v>
      </c>
      <c r="P629" s="35" t="str">
        <f>IF($A629='Signature Page'!$H$8,O629,"")</f>
        <v/>
      </c>
      <c r="Q629" s="35" t="str">
        <f>IFERROR(SMALL($P$8:$P$1794,ROWS($P$8:P629)),"")</f>
        <v/>
      </c>
      <c r="R629" s="31" t="str">
        <f t="shared" si="9"/>
        <v>H73033300001</v>
      </c>
    </row>
    <row r="630" spans="1:18" s="31" customFormat="1" ht="19.7" customHeight="1" x14ac:dyDescent="0.25">
      <c r="A630" s="68" t="s">
        <v>61</v>
      </c>
      <c r="B630" s="69">
        <v>1</v>
      </c>
      <c r="C630" s="68">
        <v>33300002</v>
      </c>
      <c r="D630" s="70" t="s">
        <v>1055</v>
      </c>
      <c r="E630" s="70" t="s">
        <v>62</v>
      </c>
      <c r="F630" s="70" t="s">
        <v>128</v>
      </c>
      <c r="G630" s="69" t="s">
        <v>318</v>
      </c>
      <c r="H630" s="70" t="s">
        <v>1065</v>
      </c>
      <c r="I630" s="83">
        <v>-970056.35</v>
      </c>
      <c r="J630" s="83">
        <v>0</v>
      </c>
      <c r="K630" s="83">
        <v>663027.43999999994</v>
      </c>
      <c r="L630" s="83">
        <v>0</v>
      </c>
      <c r="M630" s="83">
        <v>0</v>
      </c>
      <c r="N630" s="83">
        <v>-307028.90999999997</v>
      </c>
      <c r="O630" s="35">
        <f>ROWS($A$8:N630)</f>
        <v>623</v>
      </c>
      <c r="P630" s="35" t="str">
        <f>IF($A630='Signature Page'!$H$8,O630,"")</f>
        <v/>
      </c>
      <c r="Q630" s="35" t="str">
        <f>IFERROR(SMALL($P$8:$P$1794,ROWS($P$8:P630)),"")</f>
        <v/>
      </c>
      <c r="R630" s="31" t="str">
        <f t="shared" si="9"/>
        <v>H73033300002</v>
      </c>
    </row>
    <row r="631" spans="1:18" s="31" customFormat="1" ht="19.7" customHeight="1" x14ac:dyDescent="0.25">
      <c r="A631" s="68" t="s">
        <v>61</v>
      </c>
      <c r="B631" s="69">
        <v>5</v>
      </c>
      <c r="C631" s="68">
        <v>33470000</v>
      </c>
      <c r="D631" s="70" t="s">
        <v>1055</v>
      </c>
      <c r="E631" s="70" t="s">
        <v>62</v>
      </c>
      <c r="F631" s="70" t="s">
        <v>1101</v>
      </c>
      <c r="G631" s="69" t="s">
        <v>319</v>
      </c>
      <c r="H631" s="70" t="s">
        <v>1065</v>
      </c>
      <c r="I631" s="83">
        <v>0</v>
      </c>
      <c r="J631" s="83">
        <v>-158752.63</v>
      </c>
      <c r="K631" s="83">
        <v>140127.97</v>
      </c>
      <c r="L631" s="83">
        <v>0</v>
      </c>
      <c r="M631" s="83">
        <v>0</v>
      </c>
      <c r="N631" s="83">
        <v>-18624.66</v>
      </c>
      <c r="O631" s="35">
        <f>ROWS($A$8:N631)</f>
        <v>624</v>
      </c>
      <c r="P631" s="35" t="str">
        <f>IF($A631='Signature Page'!$H$8,O631,"")</f>
        <v/>
      </c>
      <c r="Q631" s="35" t="str">
        <f>IFERROR(SMALL($P$8:$P$1794,ROWS($P$8:P631)),"")</f>
        <v/>
      </c>
      <c r="R631" s="31" t="str">
        <f t="shared" si="9"/>
        <v>H73033470000</v>
      </c>
    </row>
    <row r="632" spans="1:18" s="31" customFormat="1" ht="19.7" customHeight="1" x14ac:dyDescent="0.25">
      <c r="A632" s="68" t="s">
        <v>61</v>
      </c>
      <c r="B632" s="69">
        <v>5</v>
      </c>
      <c r="C632" s="68">
        <v>33710000</v>
      </c>
      <c r="D632" s="70" t="s">
        <v>1055</v>
      </c>
      <c r="E632" s="70" t="s">
        <v>62</v>
      </c>
      <c r="F632" s="70" t="s">
        <v>1101</v>
      </c>
      <c r="G632" s="69" t="s">
        <v>328</v>
      </c>
      <c r="H632" s="70" t="s">
        <v>1065</v>
      </c>
      <c r="I632" s="83">
        <v>-4940302.1399999997</v>
      </c>
      <c r="J632" s="83">
        <v>-11306540.109999999</v>
      </c>
      <c r="K632" s="83">
        <v>10838316.390000001</v>
      </c>
      <c r="L632" s="83">
        <v>0</v>
      </c>
      <c r="M632" s="83">
        <v>0</v>
      </c>
      <c r="N632" s="83">
        <v>-5408525.8600000003</v>
      </c>
      <c r="O632" s="35">
        <f>ROWS($A$8:N632)</f>
        <v>625</v>
      </c>
      <c r="P632" s="35" t="str">
        <f>IF($A632='Signature Page'!$H$8,O632,"")</f>
        <v/>
      </c>
      <c r="Q632" s="35" t="str">
        <f>IFERROR(SMALL($P$8:$P$1794,ROWS($P$8:P632)),"")</f>
        <v/>
      </c>
      <c r="R632" s="31" t="str">
        <f t="shared" si="9"/>
        <v>H73033710000</v>
      </c>
    </row>
    <row r="633" spans="1:18" s="31" customFormat="1" ht="19.7" customHeight="1" x14ac:dyDescent="0.25">
      <c r="A633" s="68" t="s">
        <v>61</v>
      </c>
      <c r="B633" s="69">
        <v>5</v>
      </c>
      <c r="C633" s="68">
        <v>34260000</v>
      </c>
      <c r="D633" s="70" t="s">
        <v>1055</v>
      </c>
      <c r="E633" s="70" t="s">
        <v>62</v>
      </c>
      <c r="F633" s="70" t="s">
        <v>1101</v>
      </c>
      <c r="G633" s="69" t="s">
        <v>343</v>
      </c>
      <c r="H633" s="70" t="s">
        <v>1065</v>
      </c>
      <c r="I633" s="83">
        <v>0</v>
      </c>
      <c r="J633" s="83">
        <v>-6490.21</v>
      </c>
      <c r="K633" s="83">
        <v>6355.06</v>
      </c>
      <c r="L633" s="83">
        <v>0</v>
      </c>
      <c r="M633" s="83">
        <v>0</v>
      </c>
      <c r="N633" s="83">
        <v>-135.14999999999901</v>
      </c>
      <c r="O633" s="35">
        <f>ROWS($A$8:N633)</f>
        <v>626</v>
      </c>
      <c r="P633" s="35" t="str">
        <f>IF($A633='Signature Page'!$H$8,O633,"")</f>
        <v/>
      </c>
      <c r="Q633" s="35" t="str">
        <f>IFERROR(SMALL($P$8:$P$1794,ROWS($P$8:P633)),"")</f>
        <v/>
      </c>
      <c r="R633" s="31" t="str">
        <f t="shared" si="9"/>
        <v>H73034260000</v>
      </c>
    </row>
    <row r="634" spans="1:18" s="31" customFormat="1" ht="19.7" customHeight="1" x14ac:dyDescent="0.25">
      <c r="A634" s="68" t="s">
        <v>61</v>
      </c>
      <c r="B634" s="69">
        <v>998</v>
      </c>
      <c r="C634" s="68">
        <v>36008000</v>
      </c>
      <c r="D634" s="70" t="s">
        <v>1054</v>
      </c>
      <c r="E634" s="70" t="s">
        <v>62</v>
      </c>
      <c r="F634" s="70" t="s">
        <v>1105</v>
      </c>
      <c r="G634" s="69" t="s">
        <v>1304</v>
      </c>
      <c r="H634" s="70" t="s">
        <v>1065</v>
      </c>
      <c r="I634" s="83">
        <v>-139246.43</v>
      </c>
      <c r="J634" s="83">
        <v>0</v>
      </c>
      <c r="K634" s="83">
        <v>86218</v>
      </c>
      <c r="L634" s="83">
        <v>-211509</v>
      </c>
      <c r="M634" s="83">
        <v>0</v>
      </c>
      <c r="N634" s="83">
        <v>-264537.43</v>
      </c>
      <c r="O634" s="35">
        <f>ROWS($A$8:N634)</f>
        <v>627</v>
      </c>
      <c r="P634" s="35" t="str">
        <f>IF($A634='Signature Page'!$H$8,O634,"")</f>
        <v/>
      </c>
      <c r="Q634" s="35" t="str">
        <f>IFERROR(SMALL($P$8:$P$1794,ROWS($P$8:P634)),"")</f>
        <v/>
      </c>
      <c r="R634" s="31" t="str">
        <f t="shared" si="9"/>
        <v>H73036008000</v>
      </c>
    </row>
    <row r="635" spans="1:18" s="31" customFormat="1" ht="19.7" customHeight="1" x14ac:dyDescent="0.25">
      <c r="A635" s="68" t="s">
        <v>61</v>
      </c>
      <c r="B635" s="69">
        <v>998</v>
      </c>
      <c r="C635" s="68">
        <v>36038000</v>
      </c>
      <c r="D635" s="70" t="s">
        <v>1054</v>
      </c>
      <c r="E635" s="70" t="s">
        <v>62</v>
      </c>
      <c r="F635" s="70" t="s">
        <v>1105</v>
      </c>
      <c r="G635" s="69" t="s">
        <v>1306</v>
      </c>
      <c r="H635" s="70" t="s">
        <v>1065</v>
      </c>
      <c r="I635" s="83">
        <v>0</v>
      </c>
      <c r="J635" s="83">
        <v>0</v>
      </c>
      <c r="K635" s="83">
        <v>2400</v>
      </c>
      <c r="L635" s="83">
        <v>-2400</v>
      </c>
      <c r="M635" s="83">
        <v>0</v>
      </c>
      <c r="N635" s="83">
        <v>0</v>
      </c>
      <c r="O635" s="35">
        <f>ROWS($A$8:N635)</f>
        <v>628</v>
      </c>
      <c r="P635" s="35" t="str">
        <f>IF($A635='Signature Page'!$H$8,O635,"")</f>
        <v/>
      </c>
      <c r="Q635" s="35" t="str">
        <f>IFERROR(SMALL($P$8:$P$1794,ROWS($P$8:P635)),"")</f>
        <v/>
      </c>
      <c r="R635" s="31" t="str">
        <f t="shared" si="9"/>
        <v>H73036038000</v>
      </c>
    </row>
    <row r="636" spans="1:18" s="31" customFormat="1" ht="19.7" customHeight="1" x14ac:dyDescent="0.25">
      <c r="A636" s="68" t="s">
        <v>61</v>
      </c>
      <c r="B636" s="69">
        <v>1</v>
      </c>
      <c r="C636" s="68">
        <v>38720000</v>
      </c>
      <c r="D636" s="70" t="s">
        <v>1055</v>
      </c>
      <c r="E636" s="70" t="s">
        <v>62</v>
      </c>
      <c r="F636" s="70" t="s">
        <v>128</v>
      </c>
      <c r="G636" s="69" t="s">
        <v>550</v>
      </c>
      <c r="H636" s="70" t="s">
        <v>1065</v>
      </c>
      <c r="I636" s="83">
        <v>-4695.6499999999996</v>
      </c>
      <c r="J636" s="83">
        <v>-2919169.3</v>
      </c>
      <c r="K636" s="83">
        <v>1368065.53</v>
      </c>
      <c r="L636" s="83">
        <v>0</v>
      </c>
      <c r="M636" s="83">
        <v>0</v>
      </c>
      <c r="N636" s="83">
        <v>-1555799.42</v>
      </c>
      <c r="O636" s="35">
        <f>ROWS($A$8:N636)</f>
        <v>629</v>
      </c>
      <c r="P636" s="35" t="str">
        <f>IF($A636='Signature Page'!$H$8,O636,"")</f>
        <v/>
      </c>
      <c r="Q636" s="35" t="str">
        <f>IFERROR(SMALL($P$8:$P$1794,ROWS($P$8:P636)),"")</f>
        <v/>
      </c>
      <c r="R636" s="31" t="str">
        <f t="shared" si="9"/>
        <v>H73038720000</v>
      </c>
    </row>
    <row r="637" spans="1:18" s="31" customFormat="1" ht="19.7" customHeight="1" x14ac:dyDescent="0.25">
      <c r="A637" s="68" t="s">
        <v>61</v>
      </c>
      <c r="B637" s="69">
        <v>1</v>
      </c>
      <c r="C637" s="68">
        <v>40400000</v>
      </c>
      <c r="D637" s="70" t="s">
        <v>1054</v>
      </c>
      <c r="E637" s="70" t="s">
        <v>62</v>
      </c>
      <c r="F637" s="70" t="s">
        <v>128</v>
      </c>
      <c r="G637" s="69" t="s">
        <v>610</v>
      </c>
      <c r="H637" s="70" t="s">
        <v>1065</v>
      </c>
      <c r="I637" s="83">
        <v>-7709438.29</v>
      </c>
      <c r="J637" s="83">
        <v>-183389.47</v>
      </c>
      <c r="K637" s="83">
        <v>0</v>
      </c>
      <c r="L637" s="83">
        <v>-1700000</v>
      </c>
      <c r="M637" s="83">
        <v>0</v>
      </c>
      <c r="N637" s="83">
        <v>-9592827.7599999998</v>
      </c>
      <c r="O637" s="35">
        <f>ROWS($A$8:N637)</f>
        <v>630</v>
      </c>
      <c r="P637" s="35" t="str">
        <f>IF($A637='Signature Page'!$H$8,O637,"")</f>
        <v/>
      </c>
      <c r="Q637" s="35" t="str">
        <f>IFERROR(SMALL($P$8:$P$1794,ROWS($P$8:P637)),"")</f>
        <v/>
      </c>
      <c r="R637" s="31" t="str">
        <f t="shared" si="9"/>
        <v>H73040400000</v>
      </c>
    </row>
    <row r="638" spans="1:18" s="31" customFormat="1" ht="19.7" customHeight="1" x14ac:dyDescent="0.25">
      <c r="A638" s="68" t="s">
        <v>61</v>
      </c>
      <c r="B638" s="69">
        <v>5</v>
      </c>
      <c r="C638" s="68">
        <v>50020000</v>
      </c>
      <c r="D638" s="70" t="s">
        <v>1055</v>
      </c>
      <c r="E638" s="70" t="s">
        <v>62</v>
      </c>
      <c r="F638" s="70" t="s">
        <v>1101</v>
      </c>
      <c r="G638" s="69" t="s">
        <v>980</v>
      </c>
      <c r="H638" s="70" t="s">
        <v>1065</v>
      </c>
      <c r="I638" s="83">
        <v>5428975.9100000001</v>
      </c>
      <c r="J638" s="83">
        <v>-89683991.469999999</v>
      </c>
      <c r="K638" s="83">
        <v>91433083.819999993</v>
      </c>
      <c r="L638" s="83">
        <v>1071011.56</v>
      </c>
      <c r="M638" s="83">
        <v>0</v>
      </c>
      <c r="N638" s="83">
        <v>8249079.8199999798</v>
      </c>
      <c r="O638" s="35">
        <f>ROWS($A$8:N638)</f>
        <v>631</v>
      </c>
      <c r="P638" s="35" t="str">
        <f>IF($A638='Signature Page'!$H$8,O638,"")</f>
        <v/>
      </c>
      <c r="Q638" s="35" t="str">
        <f>IFERROR(SMALL($P$8:$P$1794,ROWS($P$8:P638)),"")</f>
        <v/>
      </c>
      <c r="R638" s="31" t="str">
        <f t="shared" si="9"/>
        <v>H73050020000</v>
      </c>
    </row>
    <row r="639" spans="1:18" s="31" customFormat="1" ht="19.7" customHeight="1" x14ac:dyDescent="0.25">
      <c r="A639" s="68" t="s">
        <v>61</v>
      </c>
      <c r="B639" s="69">
        <v>5</v>
      </c>
      <c r="C639" s="68">
        <v>57878000</v>
      </c>
      <c r="D639" s="70" t="s">
        <v>1055</v>
      </c>
      <c r="E639" s="70" t="s">
        <v>62</v>
      </c>
      <c r="F639" s="70" t="s">
        <v>1101</v>
      </c>
      <c r="G639" s="69" t="s">
        <v>1339</v>
      </c>
      <c r="H639" s="70" t="s">
        <v>1065</v>
      </c>
      <c r="I639" s="83">
        <v>824854.44</v>
      </c>
      <c r="J639" s="83">
        <v>0</v>
      </c>
      <c r="K639" s="83">
        <v>0</v>
      </c>
      <c r="L639" s="83">
        <v>0</v>
      </c>
      <c r="M639" s="83">
        <v>0</v>
      </c>
      <c r="N639" s="83">
        <v>824854.44</v>
      </c>
      <c r="O639" s="35">
        <f>ROWS($A$8:N639)</f>
        <v>632</v>
      </c>
      <c r="P639" s="35" t="str">
        <f>IF($A639='Signature Page'!$H$8,O639,"")</f>
        <v/>
      </c>
      <c r="Q639" s="35" t="str">
        <f>IFERROR(SMALL($P$8:$P$1794,ROWS($P$8:P639)),"")</f>
        <v/>
      </c>
      <c r="R639" s="31" t="str">
        <f t="shared" si="9"/>
        <v>H73057878000</v>
      </c>
    </row>
    <row r="640" spans="1:18" s="31" customFormat="1" ht="19.7" customHeight="1" x14ac:dyDescent="0.25">
      <c r="A640" s="68" t="s">
        <v>61</v>
      </c>
      <c r="B640" s="69">
        <v>5</v>
      </c>
      <c r="C640" s="68">
        <v>57878001</v>
      </c>
      <c r="D640" s="70" t="s">
        <v>1055</v>
      </c>
      <c r="E640" s="70" t="s">
        <v>62</v>
      </c>
      <c r="F640" s="70" t="s">
        <v>1101</v>
      </c>
      <c r="G640" s="69" t="s">
        <v>1340</v>
      </c>
      <c r="H640" s="70" t="s">
        <v>1065</v>
      </c>
      <c r="I640" s="83">
        <v>-1461622.8</v>
      </c>
      <c r="J640" s="83">
        <v>0</v>
      </c>
      <c r="K640" s="83">
        <v>387054.17</v>
      </c>
      <c r="L640" s="83">
        <v>-1071011.56</v>
      </c>
      <c r="M640" s="83">
        <v>0</v>
      </c>
      <c r="N640" s="83">
        <v>-2145580.19</v>
      </c>
      <c r="O640" s="35">
        <f>ROWS($A$8:N640)</f>
        <v>633</v>
      </c>
      <c r="P640" s="35" t="str">
        <f>IF($A640='Signature Page'!$H$8,O640,"")</f>
        <v/>
      </c>
      <c r="Q640" s="35" t="str">
        <f>IFERROR(SMALL($P$8:$P$1794,ROWS($P$8:P640)),"")</f>
        <v/>
      </c>
      <c r="R640" s="31" t="str">
        <f t="shared" si="9"/>
        <v>H73057878001</v>
      </c>
    </row>
    <row r="641" spans="1:18" s="31" customFormat="1" ht="19.7" customHeight="1" x14ac:dyDescent="0.25">
      <c r="A641" s="68" t="s">
        <v>61</v>
      </c>
      <c r="B641" s="69">
        <v>1</v>
      </c>
      <c r="C641" s="68">
        <v>69000100</v>
      </c>
      <c r="D641" s="70" t="s">
        <v>1055</v>
      </c>
      <c r="E641" s="70" t="s">
        <v>62</v>
      </c>
      <c r="F641" s="70" t="s">
        <v>128</v>
      </c>
      <c r="G641" s="69" t="s">
        <v>1051</v>
      </c>
      <c r="H641" s="70" t="s">
        <v>1065</v>
      </c>
      <c r="I641" s="83">
        <v>-760802.65</v>
      </c>
      <c r="J641" s="83">
        <v>-3646117.3</v>
      </c>
      <c r="K641" s="83">
        <v>2469132.12</v>
      </c>
      <c r="L641" s="83">
        <v>0</v>
      </c>
      <c r="M641" s="83">
        <v>0</v>
      </c>
      <c r="N641" s="83">
        <v>-1937787.83</v>
      </c>
      <c r="O641" s="35">
        <f>ROWS($A$8:N641)</f>
        <v>634</v>
      </c>
      <c r="P641" s="35" t="str">
        <f>IF($A641='Signature Page'!$H$8,O641,"")</f>
        <v/>
      </c>
      <c r="Q641" s="35" t="str">
        <f>IFERROR(SMALL($P$8:$P$1794,ROWS($P$8:P641)),"")</f>
        <v/>
      </c>
      <c r="R641" s="31" t="str">
        <f t="shared" si="9"/>
        <v>H73069000100</v>
      </c>
    </row>
    <row r="642" spans="1:18" s="31" customFormat="1" ht="19.7" customHeight="1" x14ac:dyDescent="0.25">
      <c r="A642" s="68" t="s">
        <v>63</v>
      </c>
      <c r="B642" s="69">
        <v>1</v>
      </c>
      <c r="C642" s="68">
        <v>10010000</v>
      </c>
      <c r="D642" s="70" t="s">
        <v>1053</v>
      </c>
      <c r="E642" s="70" t="s">
        <v>1153</v>
      </c>
      <c r="F642" s="70" t="s">
        <v>128</v>
      </c>
      <c r="G642" s="69" t="s">
        <v>128</v>
      </c>
      <c r="H642" s="70" t="s">
        <v>1065</v>
      </c>
      <c r="I642" s="83">
        <v>0</v>
      </c>
      <c r="J642" s="83">
        <v>0</v>
      </c>
      <c r="K642" s="83">
        <v>18388046.809999999</v>
      </c>
      <c r="L642" s="83">
        <v>-186465</v>
      </c>
      <c r="M642" s="83">
        <v>0</v>
      </c>
      <c r="N642" s="83">
        <v>18201581.809999999</v>
      </c>
      <c r="O642" s="35">
        <f>ROWS($A$8:N642)</f>
        <v>635</v>
      </c>
      <c r="P642" s="35" t="str">
        <f>IF($A642='Signature Page'!$H$8,O642,"")</f>
        <v/>
      </c>
      <c r="Q642" s="35" t="str">
        <f>IFERROR(SMALL($P$8:$P$1794,ROWS($P$8:P642)),"")</f>
        <v/>
      </c>
      <c r="R642" s="31" t="str">
        <f t="shared" si="9"/>
        <v>H75010010000</v>
      </c>
    </row>
    <row r="643" spans="1:18" s="31" customFormat="1" ht="19.7" customHeight="1" x14ac:dyDescent="0.25">
      <c r="A643" s="68" t="s">
        <v>63</v>
      </c>
      <c r="B643" s="69">
        <v>1</v>
      </c>
      <c r="C643" s="68">
        <v>10050023</v>
      </c>
      <c r="D643" s="70" t="s">
        <v>1053</v>
      </c>
      <c r="E643" s="70" t="s">
        <v>1153</v>
      </c>
      <c r="F643" s="70" t="s">
        <v>128</v>
      </c>
      <c r="G643" s="69" t="s">
        <v>1489</v>
      </c>
      <c r="H643" s="70" t="s">
        <v>1065</v>
      </c>
      <c r="I643" s="83">
        <v>0</v>
      </c>
      <c r="J643" s="83">
        <v>0</v>
      </c>
      <c r="K643" s="83">
        <v>0</v>
      </c>
      <c r="L643" s="83">
        <v>186465</v>
      </c>
      <c r="M643" s="83">
        <v>0</v>
      </c>
      <c r="N643" s="83">
        <v>186465</v>
      </c>
      <c r="O643" s="35">
        <f>ROWS($A$8:N643)</f>
        <v>636</v>
      </c>
      <c r="P643" s="35" t="str">
        <f>IF($A643='Signature Page'!$H$8,O643,"")</f>
        <v/>
      </c>
      <c r="Q643" s="35" t="str">
        <f>IFERROR(SMALL($P$8:$P$1794,ROWS($P$8:P643)),"")</f>
        <v/>
      </c>
      <c r="R643" s="31" t="str">
        <f t="shared" si="9"/>
        <v>H75010050023</v>
      </c>
    </row>
    <row r="644" spans="1:18" s="31" customFormat="1" ht="19.7" customHeight="1" x14ac:dyDescent="0.25">
      <c r="A644" s="68" t="s">
        <v>63</v>
      </c>
      <c r="B644" s="69">
        <v>1</v>
      </c>
      <c r="C644" s="68">
        <v>28230000</v>
      </c>
      <c r="D644" s="70" t="s">
        <v>1053</v>
      </c>
      <c r="E644" s="70" t="s">
        <v>1153</v>
      </c>
      <c r="F644" s="70" t="s">
        <v>128</v>
      </c>
      <c r="G644" s="69" t="s">
        <v>136</v>
      </c>
      <c r="H644" s="70" t="s">
        <v>1065</v>
      </c>
      <c r="I644" s="83">
        <v>0</v>
      </c>
      <c r="J644" s="83">
        <v>-80303.11</v>
      </c>
      <c r="K644" s="83">
        <v>0</v>
      </c>
      <c r="L644" s="83">
        <v>0</v>
      </c>
      <c r="M644" s="83">
        <v>0</v>
      </c>
      <c r="N644" s="83">
        <v>-80303.11</v>
      </c>
      <c r="O644" s="35">
        <f>ROWS($A$8:N644)</f>
        <v>637</v>
      </c>
      <c r="P644" s="35" t="str">
        <f>IF($A644='Signature Page'!$H$8,O644,"")</f>
        <v/>
      </c>
      <c r="Q644" s="35" t="str">
        <f>IFERROR(SMALL($P$8:$P$1794,ROWS($P$8:P644)),"")</f>
        <v/>
      </c>
      <c r="R644" s="31" t="str">
        <f t="shared" si="9"/>
        <v>H75028230000</v>
      </c>
    </row>
    <row r="645" spans="1:18" s="31" customFormat="1" ht="19.7" customHeight="1" x14ac:dyDescent="0.25">
      <c r="A645" s="68" t="s">
        <v>63</v>
      </c>
      <c r="B645" s="69">
        <v>250</v>
      </c>
      <c r="C645" s="68">
        <v>30037000</v>
      </c>
      <c r="D645" s="70" t="s">
        <v>1057</v>
      </c>
      <c r="E645" s="70" t="s">
        <v>1153</v>
      </c>
      <c r="F645" s="70" t="s">
        <v>1116</v>
      </c>
      <c r="G645" s="69" t="s">
        <v>140</v>
      </c>
      <c r="H645" s="70" t="s">
        <v>1065</v>
      </c>
      <c r="I645" s="83">
        <v>190.35</v>
      </c>
      <c r="J645" s="83">
        <v>0</v>
      </c>
      <c r="K645" s="83">
        <v>0</v>
      </c>
      <c r="L645" s="83">
        <v>0</v>
      </c>
      <c r="M645" s="83">
        <v>0</v>
      </c>
      <c r="N645" s="83">
        <v>190.35</v>
      </c>
      <c r="O645" s="35">
        <f>ROWS($A$8:N645)</f>
        <v>638</v>
      </c>
      <c r="P645" s="35" t="str">
        <f>IF($A645='Signature Page'!$H$8,O645,"")</f>
        <v/>
      </c>
      <c r="Q645" s="35" t="str">
        <f>IFERROR(SMALL($P$8:$P$1794,ROWS($P$8:P645)),"")</f>
        <v/>
      </c>
      <c r="R645" s="31" t="str">
        <f t="shared" si="9"/>
        <v>H75030037000</v>
      </c>
    </row>
    <row r="646" spans="1:18" s="31" customFormat="1" ht="19.7" customHeight="1" x14ac:dyDescent="0.25">
      <c r="A646" s="68" t="s">
        <v>63</v>
      </c>
      <c r="B646" s="69">
        <v>1</v>
      </c>
      <c r="C646" s="68">
        <v>30350000</v>
      </c>
      <c r="D646" s="70" t="s">
        <v>1053</v>
      </c>
      <c r="E646" s="70" t="s">
        <v>1153</v>
      </c>
      <c r="F646" s="70" t="s">
        <v>128</v>
      </c>
      <c r="G646" s="69" t="s">
        <v>144</v>
      </c>
      <c r="H646" s="70" t="s">
        <v>1065</v>
      </c>
      <c r="I646" s="83">
        <v>-3977838.87</v>
      </c>
      <c r="J646" s="83">
        <v>-2375273.25</v>
      </c>
      <c r="K646" s="83">
        <v>1606274.75</v>
      </c>
      <c r="L646" s="83">
        <v>456000</v>
      </c>
      <c r="M646" s="83">
        <v>0</v>
      </c>
      <c r="N646" s="83">
        <v>-4290837.37</v>
      </c>
      <c r="O646" s="35">
        <f>ROWS($A$8:N646)</f>
        <v>639</v>
      </c>
      <c r="P646" s="35" t="str">
        <f>IF($A646='Signature Page'!$H$8,O646,"")</f>
        <v/>
      </c>
      <c r="Q646" s="35" t="str">
        <f>IFERROR(SMALL($P$8:$P$1794,ROWS($P$8:P646)),"")</f>
        <v/>
      </c>
      <c r="R646" s="31" t="str">
        <f t="shared" si="9"/>
        <v>H75030350000</v>
      </c>
    </row>
    <row r="647" spans="1:18" s="31" customFormat="1" ht="19.7" customHeight="1" x14ac:dyDescent="0.25">
      <c r="A647" s="68" t="s">
        <v>63</v>
      </c>
      <c r="B647" s="69">
        <v>1</v>
      </c>
      <c r="C647" s="68">
        <v>30370000</v>
      </c>
      <c r="D647" s="70" t="s">
        <v>1053</v>
      </c>
      <c r="E647" s="70" t="s">
        <v>1153</v>
      </c>
      <c r="F647" s="70" t="s">
        <v>128</v>
      </c>
      <c r="G647" s="69" t="s">
        <v>202</v>
      </c>
      <c r="H647" s="70" t="s">
        <v>1065</v>
      </c>
      <c r="I647" s="83">
        <v>-895187.76</v>
      </c>
      <c r="J647" s="83">
        <v>-498162.91</v>
      </c>
      <c r="K647" s="83">
        <v>3397875.83</v>
      </c>
      <c r="L647" s="83">
        <v>-2166000</v>
      </c>
      <c r="M647" s="83">
        <v>0</v>
      </c>
      <c r="N647" s="83">
        <v>-161474.83999999901</v>
      </c>
      <c r="O647" s="35">
        <f>ROWS($A$8:N647)</f>
        <v>640</v>
      </c>
      <c r="P647" s="35" t="str">
        <f>IF($A647='Signature Page'!$H$8,O647,"")</f>
        <v/>
      </c>
      <c r="Q647" s="35" t="str">
        <f>IFERROR(SMALL($P$8:$P$1794,ROWS($P$8:P647)),"")</f>
        <v/>
      </c>
      <c r="R647" s="31" t="str">
        <f t="shared" si="9"/>
        <v>H75030370000</v>
      </c>
    </row>
    <row r="648" spans="1:18" s="31" customFormat="1" ht="19.7" customHeight="1" x14ac:dyDescent="0.25">
      <c r="A648" s="68" t="s">
        <v>63</v>
      </c>
      <c r="B648" s="69">
        <v>998</v>
      </c>
      <c r="C648" s="68">
        <v>30438000</v>
      </c>
      <c r="D648" s="70" t="s">
        <v>1054</v>
      </c>
      <c r="E648" s="70" t="s">
        <v>1153</v>
      </c>
      <c r="F648" s="70" t="s">
        <v>1105</v>
      </c>
      <c r="G648" s="69" t="s">
        <v>1336</v>
      </c>
      <c r="H648" s="70" t="s">
        <v>1065</v>
      </c>
      <c r="I648" s="83">
        <v>-29.63</v>
      </c>
      <c r="J648" s="83">
        <v>0</v>
      </c>
      <c r="K648" s="83">
        <v>0</v>
      </c>
      <c r="L648" s="83">
        <v>0</v>
      </c>
      <c r="M648" s="83">
        <v>0</v>
      </c>
      <c r="N648" s="83">
        <v>-29.63</v>
      </c>
      <c r="O648" s="35">
        <f>ROWS($A$8:N648)</f>
        <v>641</v>
      </c>
      <c r="P648" s="35" t="str">
        <f>IF($A648='Signature Page'!$H$8,O648,"")</f>
        <v/>
      </c>
      <c r="Q648" s="35" t="str">
        <f>IFERROR(SMALL($P$8:$P$1794,ROWS($P$8:P648)),"")</f>
        <v/>
      </c>
      <c r="R648" s="31" t="str">
        <f t="shared" ref="R648:R711" si="10">CONCATENATE(A648,C648)</f>
        <v>H75030438000</v>
      </c>
    </row>
    <row r="649" spans="1:18" s="31" customFormat="1" ht="19.7" customHeight="1" x14ac:dyDescent="0.25">
      <c r="A649" s="68" t="s">
        <v>63</v>
      </c>
      <c r="B649" s="69">
        <v>1</v>
      </c>
      <c r="C649" s="68">
        <v>30980000</v>
      </c>
      <c r="D649" s="70" t="s">
        <v>1053</v>
      </c>
      <c r="E649" s="70" t="s">
        <v>1153</v>
      </c>
      <c r="F649" s="70" t="s">
        <v>128</v>
      </c>
      <c r="G649" s="69" t="s">
        <v>230</v>
      </c>
      <c r="H649" s="70" t="s">
        <v>1065</v>
      </c>
      <c r="I649" s="83">
        <v>-182609.44</v>
      </c>
      <c r="J649" s="83">
        <v>0</v>
      </c>
      <c r="K649" s="83">
        <v>0</v>
      </c>
      <c r="L649" s="83">
        <v>0</v>
      </c>
      <c r="M649" s="83">
        <v>0</v>
      </c>
      <c r="N649" s="83">
        <v>-182609.44</v>
      </c>
      <c r="O649" s="35">
        <f>ROWS($A$8:N649)</f>
        <v>642</v>
      </c>
      <c r="P649" s="35" t="str">
        <f>IF($A649='Signature Page'!$H$8,O649,"")</f>
        <v/>
      </c>
      <c r="Q649" s="35" t="str">
        <f>IFERROR(SMALL($P$8:$P$1794,ROWS($P$8:P649)),"")</f>
        <v/>
      </c>
      <c r="R649" s="31" t="str">
        <f t="shared" si="10"/>
        <v>H75030980000</v>
      </c>
    </row>
    <row r="650" spans="1:18" s="31" customFormat="1" ht="19.7" customHeight="1" x14ac:dyDescent="0.25">
      <c r="A650" s="68" t="s">
        <v>63</v>
      </c>
      <c r="B650" s="69">
        <v>1</v>
      </c>
      <c r="C650" s="68">
        <v>31250000</v>
      </c>
      <c r="D650" s="70" t="s">
        <v>1054</v>
      </c>
      <c r="E650" s="70" t="s">
        <v>1153</v>
      </c>
      <c r="F650" s="70" t="s">
        <v>128</v>
      </c>
      <c r="G650" s="69" t="s">
        <v>236</v>
      </c>
      <c r="H650" s="70" t="s">
        <v>1065</v>
      </c>
      <c r="I650" s="83">
        <v>-315443.51</v>
      </c>
      <c r="J650" s="83">
        <v>0</v>
      </c>
      <c r="K650" s="83">
        <v>-23931.78</v>
      </c>
      <c r="L650" s="83">
        <v>0</v>
      </c>
      <c r="M650" s="83">
        <v>0</v>
      </c>
      <c r="N650" s="83">
        <v>-339375.29</v>
      </c>
      <c r="O650" s="35">
        <f>ROWS($A$8:N650)</f>
        <v>643</v>
      </c>
      <c r="P650" s="35" t="str">
        <f>IF($A650='Signature Page'!$H$8,O650,"")</f>
        <v/>
      </c>
      <c r="Q650" s="35" t="str">
        <f>IFERROR(SMALL($P$8:$P$1794,ROWS($P$8:P650)),"")</f>
        <v/>
      </c>
      <c r="R650" s="31" t="str">
        <f t="shared" si="10"/>
        <v>H75031250000</v>
      </c>
    </row>
    <row r="651" spans="1:18" s="31" customFormat="1" ht="19.7" customHeight="1" x14ac:dyDescent="0.25">
      <c r="A651" s="68" t="s">
        <v>63</v>
      </c>
      <c r="B651" s="69">
        <v>5</v>
      </c>
      <c r="C651" s="68" t="s">
        <v>1239</v>
      </c>
      <c r="D651" s="70" t="s">
        <v>1055</v>
      </c>
      <c r="E651" s="70" t="s">
        <v>1153</v>
      </c>
      <c r="F651" s="70" t="s">
        <v>1101</v>
      </c>
      <c r="G651" s="69" t="s">
        <v>1240</v>
      </c>
      <c r="H651" s="70" t="s">
        <v>1065</v>
      </c>
      <c r="I651" s="83">
        <v>-1097.27</v>
      </c>
      <c r="J651" s="83">
        <v>0</v>
      </c>
      <c r="K651" s="83">
        <v>0</v>
      </c>
      <c r="L651" s="83">
        <v>0</v>
      </c>
      <c r="M651" s="83">
        <v>0</v>
      </c>
      <c r="N651" s="83">
        <v>-1097.27</v>
      </c>
      <c r="O651" s="35">
        <f>ROWS($A$8:N651)</f>
        <v>644</v>
      </c>
      <c r="P651" s="35" t="str">
        <f>IF($A651='Signature Page'!$H$8,O651,"")</f>
        <v/>
      </c>
      <c r="Q651" s="35" t="str">
        <f>IFERROR(SMALL($P$8:$P$1794,ROWS($P$8:P651)),"")</f>
        <v/>
      </c>
      <c r="R651" s="31" t="str">
        <f t="shared" si="10"/>
        <v>H75031C20000</v>
      </c>
    </row>
    <row r="652" spans="1:18" s="31" customFormat="1" ht="19.7" customHeight="1" x14ac:dyDescent="0.25">
      <c r="A652" s="68" t="s">
        <v>63</v>
      </c>
      <c r="B652" s="69">
        <v>1</v>
      </c>
      <c r="C652" s="68">
        <v>34720006</v>
      </c>
      <c r="D652" s="70" t="s">
        <v>1054</v>
      </c>
      <c r="E652" s="70" t="s">
        <v>1153</v>
      </c>
      <c r="F652" s="70" t="s">
        <v>128</v>
      </c>
      <c r="G652" s="69" t="s">
        <v>377</v>
      </c>
      <c r="H652" s="70" t="s">
        <v>1065</v>
      </c>
      <c r="I652" s="83">
        <v>0</v>
      </c>
      <c r="J652" s="83">
        <v>-15000</v>
      </c>
      <c r="K652" s="83">
        <v>15000</v>
      </c>
      <c r="L652" s="83">
        <v>0</v>
      </c>
      <c r="M652" s="83">
        <v>0</v>
      </c>
      <c r="N652" s="83">
        <v>0</v>
      </c>
      <c r="O652" s="35">
        <f>ROWS($A$8:N652)</f>
        <v>645</v>
      </c>
      <c r="P652" s="35" t="str">
        <f>IF($A652='Signature Page'!$H$8,O652,"")</f>
        <v/>
      </c>
      <c r="Q652" s="35" t="str">
        <f>IFERROR(SMALL($P$8:$P$1794,ROWS($P$8:P652)),"")</f>
        <v/>
      </c>
      <c r="R652" s="31" t="str">
        <f t="shared" si="10"/>
        <v>H75034720006</v>
      </c>
    </row>
    <row r="653" spans="1:18" s="31" customFormat="1" ht="19.7" customHeight="1" x14ac:dyDescent="0.25">
      <c r="A653" s="68" t="s">
        <v>63</v>
      </c>
      <c r="B653" s="69">
        <v>1</v>
      </c>
      <c r="C653" s="68">
        <v>35410123</v>
      </c>
      <c r="D653" s="70" t="s">
        <v>1055</v>
      </c>
      <c r="E653" s="70" t="s">
        <v>1153</v>
      </c>
      <c r="F653" s="70" t="s">
        <v>128</v>
      </c>
      <c r="G653" s="69" t="s">
        <v>409</v>
      </c>
      <c r="H653" s="70" t="s">
        <v>1065</v>
      </c>
      <c r="I653" s="83">
        <v>-6458.38</v>
      </c>
      <c r="J653" s="83">
        <v>0</v>
      </c>
      <c r="K653" s="83">
        <v>-505.53</v>
      </c>
      <c r="L653" s="83">
        <v>0</v>
      </c>
      <c r="M653" s="83">
        <v>0</v>
      </c>
      <c r="N653" s="83">
        <v>-6963.91</v>
      </c>
      <c r="O653" s="35">
        <f>ROWS($A$8:N653)</f>
        <v>646</v>
      </c>
      <c r="P653" s="35" t="str">
        <f>IF($A653='Signature Page'!$H$8,O653,"")</f>
        <v/>
      </c>
      <c r="Q653" s="35" t="str">
        <f>IFERROR(SMALL($P$8:$P$1794,ROWS($P$8:P653)),"")</f>
        <v/>
      </c>
      <c r="R653" s="31" t="str">
        <f t="shared" si="10"/>
        <v>H75035410123</v>
      </c>
    </row>
    <row r="654" spans="1:18" s="31" customFormat="1" ht="19.7" customHeight="1" x14ac:dyDescent="0.25">
      <c r="A654" s="68" t="s">
        <v>63</v>
      </c>
      <c r="B654" s="69">
        <v>1</v>
      </c>
      <c r="C654" s="68">
        <v>35410300</v>
      </c>
      <c r="D654" s="70" t="s">
        <v>1055</v>
      </c>
      <c r="E654" s="70" t="s">
        <v>1153</v>
      </c>
      <c r="F654" s="70" t="s">
        <v>128</v>
      </c>
      <c r="G654" s="69" t="s">
        <v>411</v>
      </c>
      <c r="H654" s="70" t="s">
        <v>1065</v>
      </c>
      <c r="I654" s="83">
        <v>-322701.05</v>
      </c>
      <c r="J654" s="83">
        <v>0</v>
      </c>
      <c r="K654" s="83">
        <v>49429.420000000202</v>
      </c>
      <c r="L654" s="83">
        <v>0</v>
      </c>
      <c r="M654" s="83">
        <v>0</v>
      </c>
      <c r="N654" s="83">
        <v>-273271.63</v>
      </c>
      <c r="O654" s="35">
        <f>ROWS($A$8:N654)</f>
        <v>647</v>
      </c>
      <c r="P654" s="35" t="str">
        <f>IF($A654='Signature Page'!$H$8,O654,"")</f>
        <v/>
      </c>
      <c r="Q654" s="35" t="str">
        <f>IFERROR(SMALL($P$8:$P$1794,ROWS($P$8:P654)),"")</f>
        <v/>
      </c>
      <c r="R654" s="31" t="str">
        <f t="shared" si="10"/>
        <v>H75035410300</v>
      </c>
    </row>
    <row r="655" spans="1:18" s="31" customFormat="1" ht="19.7" customHeight="1" x14ac:dyDescent="0.25">
      <c r="A655" s="68" t="s">
        <v>63</v>
      </c>
      <c r="B655" s="69">
        <v>998</v>
      </c>
      <c r="C655" s="68">
        <v>36008000</v>
      </c>
      <c r="D655" s="70" t="s">
        <v>1054</v>
      </c>
      <c r="E655" s="70" t="s">
        <v>1153</v>
      </c>
      <c r="F655" s="70" t="s">
        <v>1105</v>
      </c>
      <c r="G655" s="69" t="s">
        <v>1304</v>
      </c>
      <c r="H655" s="70" t="s">
        <v>1065</v>
      </c>
      <c r="I655" s="83">
        <v>-2636899.73</v>
      </c>
      <c r="J655" s="83">
        <v>0</v>
      </c>
      <c r="K655" s="83">
        <v>278256.03999999998</v>
      </c>
      <c r="L655" s="83">
        <v>-1180436.79</v>
      </c>
      <c r="M655" s="83">
        <v>0</v>
      </c>
      <c r="N655" s="83">
        <v>-3539080.48</v>
      </c>
      <c r="O655" s="35">
        <f>ROWS($A$8:N655)</f>
        <v>648</v>
      </c>
      <c r="P655" s="35" t="str">
        <f>IF($A655='Signature Page'!$H$8,O655,"")</f>
        <v/>
      </c>
      <c r="Q655" s="35" t="str">
        <f>IFERROR(SMALL($P$8:$P$1794,ROWS($P$8:P655)),"")</f>
        <v/>
      </c>
      <c r="R655" s="31" t="str">
        <f t="shared" si="10"/>
        <v>H75036008000</v>
      </c>
    </row>
    <row r="656" spans="1:18" s="31" customFormat="1" ht="19.7" customHeight="1" x14ac:dyDescent="0.25">
      <c r="A656" s="68" t="s">
        <v>63</v>
      </c>
      <c r="B656" s="69">
        <v>998</v>
      </c>
      <c r="C656" s="68">
        <v>36038000</v>
      </c>
      <c r="D656" s="70" t="s">
        <v>1054</v>
      </c>
      <c r="E656" s="70" t="s">
        <v>1153</v>
      </c>
      <c r="F656" s="70" t="s">
        <v>1105</v>
      </c>
      <c r="G656" s="69" t="s">
        <v>1306</v>
      </c>
      <c r="H656" s="70" t="s">
        <v>1065</v>
      </c>
      <c r="I656" s="83">
        <v>-1180436.79</v>
      </c>
      <c r="J656" s="83">
        <v>0</v>
      </c>
      <c r="K656" s="83">
        <v>0</v>
      </c>
      <c r="L656" s="83">
        <v>1180436.79</v>
      </c>
      <c r="M656" s="83">
        <v>0</v>
      </c>
      <c r="N656" s="83">
        <v>0</v>
      </c>
      <c r="O656" s="35">
        <f>ROWS($A$8:N656)</f>
        <v>649</v>
      </c>
      <c r="P656" s="35" t="str">
        <f>IF($A656='Signature Page'!$H$8,O656,"")</f>
        <v/>
      </c>
      <c r="Q656" s="35" t="str">
        <f>IFERROR(SMALL($P$8:$P$1794,ROWS($P$8:P656)),"")</f>
        <v/>
      </c>
      <c r="R656" s="31" t="str">
        <f t="shared" si="10"/>
        <v>H75036038000</v>
      </c>
    </row>
    <row r="657" spans="1:18" s="31" customFormat="1" ht="19.7" customHeight="1" x14ac:dyDescent="0.25">
      <c r="A657" s="68" t="s">
        <v>63</v>
      </c>
      <c r="B657" s="69">
        <v>1</v>
      </c>
      <c r="C657" s="68">
        <v>36340000</v>
      </c>
      <c r="D657" s="70" t="s">
        <v>1054</v>
      </c>
      <c r="E657" s="70" t="s">
        <v>1153</v>
      </c>
      <c r="F657" s="70" t="s">
        <v>128</v>
      </c>
      <c r="G657" s="69" t="s">
        <v>437</v>
      </c>
      <c r="H657" s="70" t="s">
        <v>1065</v>
      </c>
      <c r="I657" s="83">
        <v>-3517.18</v>
      </c>
      <c r="J657" s="83">
        <v>0</v>
      </c>
      <c r="K657" s="83">
        <v>0</v>
      </c>
      <c r="L657" s="83">
        <v>0</v>
      </c>
      <c r="M657" s="83">
        <v>0</v>
      </c>
      <c r="N657" s="83">
        <v>-3517.18</v>
      </c>
      <c r="O657" s="35">
        <f>ROWS($A$8:N657)</f>
        <v>650</v>
      </c>
      <c r="P657" s="35" t="str">
        <f>IF($A657='Signature Page'!$H$8,O657,"")</f>
        <v/>
      </c>
      <c r="Q657" s="35" t="str">
        <f>IFERROR(SMALL($P$8:$P$1794,ROWS($P$8:P657)),"")</f>
        <v/>
      </c>
      <c r="R657" s="31" t="str">
        <f t="shared" si="10"/>
        <v>H75036340000</v>
      </c>
    </row>
    <row r="658" spans="1:18" s="31" customFormat="1" ht="19.7" customHeight="1" x14ac:dyDescent="0.25">
      <c r="A658" s="68" t="s">
        <v>63</v>
      </c>
      <c r="B658" s="69">
        <v>1</v>
      </c>
      <c r="C658" s="68">
        <v>37640000</v>
      </c>
      <c r="D658" s="70" t="s">
        <v>1054</v>
      </c>
      <c r="E658" s="70" t="s">
        <v>1153</v>
      </c>
      <c r="F658" s="70" t="s">
        <v>128</v>
      </c>
      <c r="G658" s="69" t="s">
        <v>490</v>
      </c>
      <c r="H658" s="70" t="s">
        <v>1065</v>
      </c>
      <c r="I658" s="83">
        <v>-370912.74</v>
      </c>
      <c r="J658" s="83">
        <v>-2577625.7000000002</v>
      </c>
      <c r="K658" s="83">
        <v>0</v>
      </c>
      <c r="L658" s="83">
        <v>1710000</v>
      </c>
      <c r="M658" s="83">
        <v>0</v>
      </c>
      <c r="N658" s="83">
        <v>-1238538.44</v>
      </c>
      <c r="O658" s="35">
        <f>ROWS($A$8:N658)</f>
        <v>651</v>
      </c>
      <c r="P658" s="35" t="str">
        <f>IF($A658='Signature Page'!$H$8,O658,"")</f>
        <v/>
      </c>
      <c r="Q658" s="35" t="str">
        <f>IFERROR(SMALL($P$8:$P$1794,ROWS($P$8:P658)),"")</f>
        <v/>
      </c>
      <c r="R658" s="31" t="str">
        <f t="shared" si="10"/>
        <v>H75037640000</v>
      </c>
    </row>
    <row r="659" spans="1:18" s="31" customFormat="1" ht="19.7" customHeight="1" x14ac:dyDescent="0.25">
      <c r="A659" s="68" t="s">
        <v>63</v>
      </c>
      <c r="B659" s="69">
        <v>5</v>
      </c>
      <c r="C659" s="68">
        <v>38870000</v>
      </c>
      <c r="D659" s="70" t="s">
        <v>1057</v>
      </c>
      <c r="E659" s="70" t="s">
        <v>1153</v>
      </c>
      <c r="F659" s="70" t="s">
        <v>1101</v>
      </c>
      <c r="G659" s="69" t="s">
        <v>554</v>
      </c>
      <c r="H659" s="70" t="s">
        <v>1065</v>
      </c>
      <c r="I659" s="83">
        <v>-80</v>
      </c>
      <c r="J659" s="83">
        <v>0</v>
      </c>
      <c r="K659" s="83">
        <v>0</v>
      </c>
      <c r="L659" s="83">
        <v>0</v>
      </c>
      <c r="M659" s="83">
        <v>0</v>
      </c>
      <c r="N659" s="83">
        <v>-80</v>
      </c>
      <c r="O659" s="35">
        <f>ROWS($A$8:N659)</f>
        <v>652</v>
      </c>
      <c r="P659" s="35" t="str">
        <f>IF($A659='Signature Page'!$H$8,O659,"")</f>
        <v/>
      </c>
      <c r="Q659" s="35" t="str">
        <f>IFERROR(SMALL($P$8:$P$1794,ROWS($P$8:P659)),"")</f>
        <v/>
      </c>
      <c r="R659" s="31" t="str">
        <f t="shared" si="10"/>
        <v>H75038870000</v>
      </c>
    </row>
    <row r="660" spans="1:18" s="31" customFormat="1" ht="19.7" customHeight="1" x14ac:dyDescent="0.25">
      <c r="A660" s="68" t="s">
        <v>63</v>
      </c>
      <c r="B660" s="69">
        <v>1</v>
      </c>
      <c r="C660" s="68" t="s">
        <v>570</v>
      </c>
      <c r="D660" s="70" t="s">
        <v>1054</v>
      </c>
      <c r="E660" s="70" t="s">
        <v>1153</v>
      </c>
      <c r="F660" s="70" t="s">
        <v>128</v>
      </c>
      <c r="G660" s="69" t="s">
        <v>571</v>
      </c>
      <c r="H660" s="70" t="s">
        <v>1065</v>
      </c>
      <c r="I660" s="83">
        <v>-4762.6400000000003</v>
      </c>
      <c r="J660" s="83">
        <v>0</v>
      </c>
      <c r="K660" s="83">
        <v>0</v>
      </c>
      <c r="L660" s="83">
        <v>0</v>
      </c>
      <c r="M660" s="83">
        <v>0</v>
      </c>
      <c r="N660" s="83">
        <v>-4762.6400000000003</v>
      </c>
      <c r="O660" s="35">
        <f>ROWS($A$8:N660)</f>
        <v>653</v>
      </c>
      <c r="P660" s="35" t="str">
        <f>IF($A660='Signature Page'!$H$8,O660,"")</f>
        <v/>
      </c>
      <c r="Q660" s="35" t="str">
        <f>IFERROR(SMALL($P$8:$P$1794,ROWS($P$8:P660)),"")</f>
        <v/>
      </c>
      <c r="R660" s="31" t="str">
        <f t="shared" si="10"/>
        <v>H75038K80000</v>
      </c>
    </row>
    <row r="661" spans="1:18" s="31" customFormat="1" ht="19.7" customHeight="1" x14ac:dyDescent="0.25">
      <c r="A661" s="68" t="s">
        <v>63</v>
      </c>
      <c r="B661" s="69">
        <v>998</v>
      </c>
      <c r="C661" s="68">
        <v>39078000</v>
      </c>
      <c r="D661" s="70" t="s">
        <v>1054</v>
      </c>
      <c r="E661" s="70" t="s">
        <v>1153</v>
      </c>
      <c r="F661" s="70" t="s">
        <v>1105</v>
      </c>
      <c r="G661" s="69" t="s">
        <v>1299</v>
      </c>
      <c r="H661" s="70" t="s">
        <v>1065</v>
      </c>
      <c r="I661" s="83">
        <v>-1598964.01</v>
      </c>
      <c r="J661" s="83">
        <v>0</v>
      </c>
      <c r="K661" s="83">
        <v>0</v>
      </c>
      <c r="L661" s="83">
        <v>0</v>
      </c>
      <c r="M661" s="83">
        <v>0</v>
      </c>
      <c r="N661" s="83">
        <v>-1598964.01</v>
      </c>
      <c r="O661" s="35">
        <f>ROWS($A$8:N661)</f>
        <v>654</v>
      </c>
      <c r="P661" s="35" t="str">
        <f>IF($A661='Signature Page'!$H$8,O661,"")</f>
        <v/>
      </c>
      <c r="Q661" s="35" t="str">
        <f>IFERROR(SMALL($P$8:$P$1794,ROWS($P$8:P661)),"")</f>
        <v/>
      </c>
      <c r="R661" s="31" t="str">
        <f t="shared" si="10"/>
        <v>H75039078000</v>
      </c>
    </row>
    <row r="662" spans="1:18" s="31" customFormat="1" ht="19.7" customHeight="1" x14ac:dyDescent="0.25">
      <c r="A662" s="68" t="s">
        <v>63</v>
      </c>
      <c r="B662" s="69">
        <v>1</v>
      </c>
      <c r="C662" s="68">
        <v>39580000</v>
      </c>
      <c r="D662" s="70" t="s">
        <v>1057</v>
      </c>
      <c r="E662" s="70" t="s">
        <v>1153</v>
      </c>
      <c r="F662" s="70" t="s">
        <v>128</v>
      </c>
      <c r="G662" s="69" t="s">
        <v>579</v>
      </c>
      <c r="H662" s="70" t="s">
        <v>1065</v>
      </c>
      <c r="I662" s="83">
        <v>-36540.58</v>
      </c>
      <c r="J662" s="83">
        <v>0</v>
      </c>
      <c r="K662" s="83">
        <v>0</v>
      </c>
      <c r="L662" s="83">
        <v>0</v>
      </c>
      <c r="M662" s="83">
        <v>0</v>
      </c>
      <c r="N662" s="83">
        <v>-36540.58</v>
      </c>
      <c r="O662" s="35">
        <f>ROWS($A$8:N662)</f>
        <v>655</v>
      </c>
      <c r="P662" s="35" t="str">
        <f>IF($A662='Signature Page'!$H$8,O662,"")</f>
        <v/>
      </c>
      <c r="Q662" s="35" t="str">
        <f>IFERROR(SMALL($P$8:$P$1794,ROWS($P$8:P662)),"")</f>
        <v/>
      </c>
      <c r="R662" s="31" t="str">
        <f t="shared" si="10"/>
        <v>H75039580000</v>
      </c>
    </row>
    <row r="663" spans="1:18" s="31" customFormat="1" ht="19.7" customHeight="1" x14ac:dyDescent="0.25">
      <c r="A663" s="68" t="s">
        <v>63</v>
      </c>
      <c r="B663" s="69">
        <v>22</v>
      </c>
      <c r="C663" s="68" t="s">
        <v>692</v>
      </c>
      <c r="D663" s="70" t="s">
        <v>1055</v>
      </c>
      <c r="E663" s="70" t="s">
        <v>1153</v>
      </c>
      <c r="F663" s="70" t="s">
        <v>693</v>
      </c>
      <c r="G663" s="69" t="s">
        <v>693</v>
      </c>
      <c r="H663" s="70" t="s">
        <v>1065</v>
      </c>
      <c r="I663" s="83">
        <v>-463114.13</v>
      </c>
      <c r="J663" s="83">
        <v>0</v>
      </c>
      <c r="K663" s="83">
        <v>136872</v>
      </c>
      <c r="L663" s="83">
        <v>0</v>
      </c>
      <c r="M663" s="83">
        <v>0</v>
      </c>
      <c r="N663" s="83">
        <v>-326242.13</v>
      </c>
      <c r="O663" s="35">
        <f>ROWS($A$8:N663)</f>
        <v>656</v>
      </c>
      <c r="P663" s="35" t="str">
        <f>IF($A663='Signature Page'!$H$8,O663,"")</f>
        <v/>
      </c>
      <c r="Q663" s="35" t="str">
        <f>IFERROR(SMALL($P$8:$P$1794,ROWS($P$8:P663)),"")</f>
        <v/>
      </c>
      <c r="R663" s="31" t="str">
        <f t="shared" si="10"/>
        <v>H75043B10000</v>
      </c>
    </row>
    <row r="664" spans="1:18" s="31" customFormat="1" ht="19.7" customHeight="1" x14ac:dyDescent="0.25">
      <c r="A664" s="68" t="s">
        <v>63</v>
      </c>
      <c r="B664" s="69">
        <v>1</v>
      </c>
      <c r="C664" s="68">
        <v>49730000</v>
      </c>
      <c r="D664" s="70" t="s">
        <v>1055</v>
      </c>
      <c r="E664" s="70" t="s">
        <v>1153</v>
      </c>
      <c r="F664" s="70" t="s">
        <v>128</v>
      </c>
      <c r="G664" s="69" t="s">
        <v>931</v>
      </c>
      <c r="H664" s="70" t="s">
        <v>1065</v>
      </c>
      <c r="I664" s="83">
        <v>-6788553.2300000004</v>
      </c>
      <c r="J664" s="83">
        <v>-223.48</v>
      </c>
      <c r="K664" s="83">
        <v>-483259.05</v>
      </c>
      <c r="L664" s="83">
        <v>0</v>
      </c>
      <c r="M664" s="83">
        <v>0</v>
      </c>
      <c r="N664" s="83">
        <v>-7272035.7599999998</v>
      </c>
      <c r="O664" s="35">
        <f>ROWS($A$8:N664)</f>
        <v>657</v>
      </c>
      <c r="P664" s="35" t="str">
        <f>IF($A664='Signature Page'!$H$8,O664,"")</f>
        <v/>
      </c>
      <c r="Q664" s="35" t="str">
        <f>IFERROR(SMALL($P$8:$P$1794,ROWS($P$8:P664)),"")</f>
        <v/>
      </c>
      <c r="R664" s="31" t="str">
        <f t="shared" si="10"/>
        <v>H75049730000</v>
      </c>
    </row>
    <row r="665" spans="1:18" s="31" customFormat="1" ht="19.7" customHeight="1" x14ac:dyDescent="0.25">
      <c r="A665" s="68" t="s">
        <v>63</v>
      </c>
      <c r="B665" s="69">
        <v>1</v>
      </c>
      <c r="C665" s="68">
        <v>49730001</v>
      </c>
      <c r="D665" s="70" t="s">
        <v>1057</v>
      </c>
      <c r="E665" s="70" t="s">
        <v>1153</v>
      </c>
      <c r="F665" s="70" t="s">
        <v>128</v>
      </c>
      <c r="G665" s="69" t="s">
        <v>932</v>
      </c>
      <c r="H665" s="70" t="s">
        <v>1065</v>
      </c>
      <c r="I665" s="83">
        <v>0</v>
      </c>
      <c r="J665" s="83">
        <v>0</v>
      </c>
      <c r="K665" s="83">
        <v>9.3223206931725096E-12</v>
      </c>
      <c r="L665" s="83">
        <v>0</v>
      </c>
      <c r="M665" s="83">
        <v>0</v>
      </c>
      <c r="N665" s="83">
        <v>9.3223206931725096E-12</v>
      </c>
      <c r="O665" s="35">
        <f>ROWS($A$8:N665)</f>
        <v>658</v>
      </c>
      <c r="P665" s="35" t="str">
        <f>IF($A665='Signature Page'!$H$8,O665,"")</f>
        <v/>
      </c>
      <c r="Q665" s="35" t="str">
        <f>IFERROR(SMALL($P$8:$P$1794,ROWS($P$8:P665)),"")</f>
        <v/>
      </c>
      <c r="R665" s="31" t="str">
        <f t="shared" si="10"/>
        <v>H75049730001</v>
      </c>
    </row>
    <row r="666" spans="1:18" s="31" customFormat="1" ht="19.7" customHeight="1" x14ac:dyDescent="0.25">
      <c r="A666" s="68" t="s">
        <v>63</v>
      </c>
      <c r="B666" s="69">
        <v>1</v>
      </c>
      <c r="C666" s="68">
        <v>49730025</v>
      </c>
      <c r="D666" s="70" t="s">
        <v>1057</v>
      </c>
      <c r="E666" s="70" t="s">
        <v>1153</v>
      </c>
      <c r="F666" s="70" t="s">
        <v>128</v>
      </c>
      <c r="G666" s="69" t="s">
        <v>933</v>
      </c>
      <c r="H666" s="70" t="s">
        <v>1065</v>
      </c>
      <c r="I666" s="83">
        <v>-62401.87</v>
      </c>
      <c r="J666" s="83">
        <v>-27235.87</v>
      </c>
      <c r="K666" s="83">
        <v>17357.740000000002</v>
      </c>
      <c r="L666" s="83">
        <v>0</v>
      </c>
      <c r="M666" s="83">
        <v>0</v>
      </c>
      <c r="N666" s="83">
        <v>-72280</v>
      </c>
      <c r="O666" s="35">
        <f>ROWS($A$8:N666)</f>
        <v>659</v>
      </c>
      <c r="P666" s="35" t="str">
        <f>IF($A666='Signature Page'!$H$8,O666,"")</f>
        <v/>
      </c>
      <c r="Q666" s="35" t="str">
        <f>IFERROR(SMALL($P$8:$P$1794,ROWS($P$8:P666)),"")</f>
        <v/>
      </c>
      <c r="R666" s="31" t="str">
        <f t="shared" si="10"/>
        <v>H75049730025</v>
      </c>
    </row>
    <row r="667" spans="1:18" s="31" customFormat="1" ht="19.7" customHeight="1" x14ac:dyDescent="0.25">
      <c r="A667" s="68" t="s">
        <v>63</v>
      </c>
      <c r="B667" s="69">
        <v>1</v>
      </c>
      <c r="C667" s="68">
        <v>49730502</v>
      </c>
      <c r="D667" s="70" t="s">
        <v>1057</v>
      </c>
      <c r="E667" s="70" t="s">
        <v>1153</v>
      </c>
      <c r="F667" s="70" t="s">
        <v>128</v>
      </c>
      <c r="G667" s="69" t="s">
        <v>935</v>
      </c>
      <c r="H667" s="70" t="s">
        <v>1065</v>
      </c>
      <c r="I667" s="83">
        <v>-8736.3700000000008</v>
      </c>
      <c r="J667" s="83">
        <v>-25.38</v>
      </c>
      <c r="K667" s="83">
        <v>-1051.6400000000001</v>
      </c>
      <c r="L667" s="83">
        <v>0</v>
      </c>
      <c r="M667" s="83">
        <v>0</v>
      </c>
      <c r="N667" s="83">
        <v>-9813.39</v>
      </c>
      <c r="O667" s="35">
        <f>ROWS($A$8:N667)</f>
        <v>660</v>
      </c>
      <c r="P667" s="35" t="str">
        <f>IF($A667='Signature Page'!$H$8,O667,"")</f>
        <v/>
      </c>
      <c r="Q667" s="35" t="str">
        <f>IFERROR(SMALL($P$8:$P$1794,ROWS($P$8:P667)),"")</f>
        <v/>
      </c>
      <c r="R667" s="31" t="str">
        <f t="shared" si="10"/>
        <v>H75049730502</v>
      </c>
    </row>
    <row r="668" spans="1:18" s="31" customFormat="1" ht="19.7" customHeight="1" x14ac:dyDescent="0.25">
      <c r="A668" s="68" t="s">
        <v>63</v>
      </c>
      <c r="B668" s="69">
        <v>1</v>
      </c>
      <c r="C668" s="68">
        <v>49730511</v>
      </c>
      <c r="D668" s="70" t="s">
        <v>1057</v>
      </c>
      <c r="E668" s="70" t="s">
        <v>1153</v>
      </c>
      <c r="F668" s="70" t="s">
        <v>128</v>
      </c>
      <c r="G668" s="69" t="s">
        <v>938</v>
      </c>
      <c r="H668" s="70" t="s">
        <v>1065</v>
      </c>
      <c r="I668" s="83">
        <v>-10002.65</v>
      </c>
      <c r="J668" s="83">
        <v>-29.1</v>
      </c>
      <c r="K668" s="83">
        <v>0</v>
      </c>
      <c r="L668" s="83">
        <v>0</v>
      </c>
      <c r="M668" s="83">
        <v>0</v>
      </c>
      <c r="N668" s="83">
        <v>-10031.75</v>
      </c>
      <c r="O668" s="35">
        <f>ROWS($A$8:N668)</f>
        <v>661</v>
      </c>
      <c r="P668" s="35" t="str">
        <f>IF($A668='Signature Page'!$H$8,O668,"")</f>
        <v/>
      </c>
      <c r="Q668" s="35" t="str">
        <f>IFERROR(SMALL($P$8:$P$1794,ROWS($P$8:P668)),"")</f>
        <v/>
      </c>
      <c r="R668" s="31" t="str">
        <f t="shared" si="10"/>
        <v>H75049730511</v>
      </c>
    </row>
    <row r="669" spans="1:18" s="31" customFormat="1" ht="19.7" customHeight="1" x14ac:dyDescent="0.25">
      <c r="A669" s="68" t="s">
        <v>63</v>
      </c>
      <c r="B669" s="69">
        <v>1</v>
      </c>
      <c r="C669" s="68">
        <v>49730532</v>
      </c>
      <c r="D669" s="70" t="s">
        <v>1057</v>
      </c>
      <c r="E669" s="70" t="s">
        <v>1153</v>
      </c>
      <c r="F669" s="70" t="s">
        <v>128</v>
      </c>
      <c r="G669" s="69" t="s">
        <v>943</v>
      </c>
      <c r="H669" s="70" t="s">
        <v>1065</v>
      </c>
      <c r="I669" s="83">
        <v>0</v>
      </c>
      <c r="J669" s="83">
        <v>-153.35</v>
      </c>
      <c r="K669" s="83">
        <v>125.580000000002</v>
      </c>
      <c r="L669" s="83">
        <v>0</v>
      </c>
      <c r="M669" s="83">
        <v>0</v>
      </c>
      <c r="N669" s="83">
        <v>-27.769999999998301</v>
      </c>
      <c r="O669" s="35">
        <f>ROWS($A$8:N669)</f>
        <v>662</v>
      </c>
      <c r="P669" s="35" t="str">
        <f>IF($A669='Signature Page'!$H$8,O669,"")</f>
        <v/>
      </c>
      <c r="Q669" s="35" t="str">
        <f>IFERROR(SMALL($P$8:$P$1794,ROWS($P$8:P669)),"")</f>
        <v/>
      </c>
      <c r="R669" s="31" t="str">
        <f t="shared" si="10"/>
        <v>H75049730532</v>
      </c>
    </row>
    <row r="670" spans="1:18" s="31" customFormat="1" ht="19.7" customHeight="1" x14ac:dyDescent="0.25">
      <c r="A670" s="68" t="s">
        <v>63</v>
      </c>
      <c r="B670" s="69">
        <v>1</v>
      </c>
      <c r="C670" s="68">
        <v>49730533</v>
      </c>
      <c r="D670" s="70" t="s">
        <v>1057</v>
      </c>
      <c r="E670" s="70" t="s">
        <v>1153</v>
      </c>
      <c r="F670" s="70" t="s">
        <v>128</v>
      </c>
      <c r="G670" s="69" t="s">
        <v>944</v>
      </c>
      <c r="H670" s="70" t="s">
        <v>1065</v>
      </c>
      <c r="I670" s="83">
        <v>-317.61</v>
      </c>
      <c r="J670" s="83">
        <v>0</v>
      </c>
      <c r="K670" s="83">
        <v>0</v>
      </c>
      <c r="L670" s="83">
        <v>0</v>
      </c>
      <c r="M670" s="83">
        <v>0</v>
      </c>
      <c r="N670" s="83">
        <v>-317.61</v>
      </c>
      <c r="O670" s="35">
        <f>ROWS($A$8:N670)</f>
        <v>663</v>
      </c>
      <c r="P670" s="35" t="str">
        <f>IF($A670='Signature Page'!$H$8,O670,"")</f>
        <v/>
      </c>
      <c r="Q670" s="35" t="str">
        <f>IFERROR(SMALL($P$8:$P$1794,ROWS($P$8:P670)),"")</f>
        <v/>
      </c>
      <c r="R670" s="31" t="str">
        <f t="shared" si="10"/>
        <v>H75049730533</v>
      </c>
    </row>
    <row r="671" spans="1:18" s="31" customFormat="1" ht="19.7" customHeight="1" x14ac:dyDescent="0.25">
      <c r="A671" s="68" t="s">
        <v>63</v>
      </c>
      <c r="B671" s="69">
        <v>1</v>
      </c>
      <c r="C671" s="68">
        <v>49730577</v>
      </c>
      <c r="D671" s="70" t="s">
        <v>1057</v>
      </c>
      <c r="E671" s="70" t="s">
        <v>1153</v>
      </c>
      <c r="F671" s="70" t="s">
        <v>128</v>
      </c>
      <c r="G671" s="69" t="s">
        <v>949</v>
      </c>
      <c r="H671" s="70" t="s">
        <v>1065</v>
      </c>
      <c r="I671" s="83">
        <v>-1100</v>
      </c>
      <c r="J671" s="83">
        <v>0</v>
      </c>
      <c r="K671" s="83">
        <v>0</v>
      </c>
      <c r="L671" s="83">
        <v>0</v>
      </c>
      <c r="M671" s="83">
        <v>0</v>
      </c>
      <c r="N671" s="83">
        <v>-1100</v>
      </c>
      <c r="O671" s="35">
        <f>ROWS($A$8:N671)</f>
        <v>664</v>
      </c>
      <c r="P671" s="35" t="str">
        <f>IF($A671='Signature Page'!$H$8,O671,"")</f>
        <v/>
      </c>
      <c r="Q671" s="35" t="str">
        <f>IFERROR(SMALL($P$8:$P$1794,ROWS($P$8:P671)),"")</f>
        <v/>
      </c>
      <c r="R671" s="31" t="str">
        <f t="shared" si="10"/>
        <v>H75049730577</v>
      </c>
    </row>
    <row r="672" spans="1:18" s="31" customFormat="1" ht="19.7" customHeight="1" x14ac:dyDescent="0.25">
      <c r="A672" s="68" t="s">
        <v>63</v>
      </c>
      <c r="B672" s="69">
        <v>1</v>
      </c>
      <c r="C672" s="68">
        <v>49730585</v>
      </c>
      <c r="D672" s="70" t="s">
        <v>1057</v>
      </c>
      <c r="E672" s="70" t="s">
        <v>1153</v>
      </c>
      <c r="F672" s="70" t="s">
        <v>128</v>
      </c>
      <c r="G672" s="69" t="s">
        <v>951</v>
      </c>
      <c r="H672" s="70" t="s">
        <v>1065</v>
      </c>
      <c r="I672" s="83">
        <v>-448.86</v>
      </c>
      <c r="J672" s="83">
        <v>-1.31</v>
      </c>
      <c r="K672" s="83">
        <v>0</v>
      </c>
      <c r="L672" s="83">
        <v>0</v>
      </c>
      <c r="M672" s="83">
        <v>0</v>
      </c>
      <c r="N672" s="83">
        <v>-450.17</v>
      </c>
      <c r="O672" s="35">
        <f>ROWS($A$8:N672)</f>
        <v>665</v>
      </c>
      <c r="P672" s="35" t="str">
        <f>IF($A672='Signature Page'!$H$8,O672,"")</f>
        <v/>
      </c>
      <c r="Q672" s="35" t="str">
        <f>IFERROR(SMALL($P$8:$P$1794,ROWS($P$8:P672)),"")</f>
        <v/>
      </c>
      <c r="R672" s="31" t="str">
        <f t="shared" si="10"/>
        <v>H75049730585</v>
      </c>
    </row>
    <row r="673" spans="1:18" s="31" customFormat="1" ht="19.7" customHeight="1" x14ac:dyDescent="0.25">
      <c r="A673" s="68" t="s">
        <v>63</v>
      </c>
      <c r="B673" s="69">
        <v>1</v>
      </c>
      <c r="C673" s="68">
        <v>49730597</v>
      </c>
      <c r="D673" s="70" t="s">
        <v>1057</v>
      </c>
      <c r="E673" s="70" t="s">
        <v>1153</v>
      </c>
      <c r="F673" s="70" t="s">
        <v>128</v>
      </c>
      <c r="G673" s="69" t="s">
        <v>956</v>
      </c>
      <c r="H673" s="70" t="s">
        <v>1065</v>
      </c>
      <c r="I673" s="83">
        <v>-39722.089999999997</v>
      </c>
      <c r="J673" s="83">
        <v>-219.94</v>
      </c>
      <c r="K673" s="83">
        <v>15113.59</v>
      </c>
      <c r="L673" s="83">
        <v>0</v>
      </c>
      <c r="M673" s="83">
        <v>0</v>
      </c>
      <c r="N673" s="83">
        <v>-24828.44</v>
      </c>
      <c r="O673" s="35">
        <f>ROWS($A$8:N673)</f>
        <v>666</v>
      </c>
      <c r="P673" s="35" t="str">
        <f>IF($A673='Signature Page'!$H$8,O673,"")</f>
        <v/>
      </c>
      <c r="Q673" s="35" t="str">
        <f>IFERROR(SMALL($P$8:$P$1794,ROWS($P$8:P673)),"")</f>
        <v/>
      </c>
      <c r="R673" s="31" t="str">
        <f t="shared" si="10"/>
        <v>H75049730597</v>
      </c>
    </row>
    <row r="674" spans="1:18" s="31" customFormat="1" ht="19.7" customHeight="1" x14ac:dyDescent="0.25">
      <c r="A674" s="68" t="s">
        <v>63</v>
      </c>
      <c r="B674" s="69">
        <v>5</v>
      </c>
      <c r="C674" s="68">
        <v>50630000</v>
      </c>
      <c r="D674" s="70" t="s">
        <v>1055</v>
      </c>
      <c r="E674" s="70" t="s">
        <v>1153</v>
      </c>
      <c r="F674" s="70" t="s">
        <v>1101</v>
      </c>
      <c r="G674" s="69" t="s">
        <v>980</v>
      </c>
      <c r="H674" s="70" t="s">
        <v>1065</v>
      </c>
      <c r="I674" s="83">
        <v>215374.97</v>
      </c>
      <c r="J674" s="83">
        <v>-1579106.63</v>
      </c>
      <c r="K674" s="83">
        <v>1582887.22</v>
      </c>
      <c r="L674" s="83">
        <v>0</v>
      </c>
      <c r="M674" s="83">
        <v>0</v>
      </c>
      <c r="N674" s="83">
        <v>219155.56</v>
      </c>
      <c r="O674" s="35">
        <f>ROWS($A$8:N674)</f>
        <v>667</v>
      </c>
      <c r="P674" s="35" t="str">
        <f>IF($A674='Signature Page'!$H$8,O674,"")</f>
        <v/>
      </c>
      <c r="Q674" s="35" t="str">
        <f>IFERROR(SMALL($P$8:$P$1794,ROWS($P$8:P674)),"")</f>
        <v/>
      </c>
      <c r="R674" s="31" t="str">
        <f t="shared" si="10"/>
        <v>H75050630000</v>
      </c>
    </row>
    <row r="675" spans="1:18" s="31" customFormat="1" ht="19.7" customHeight="1" x14ac:dyDescent="0.25">
      <c r="A675" s="68" t="s">
        <v>63</v>
      </c>
      <c r="B675" s="69">
        <v>5</v>
      </c>
      <c r="C675" s="68" t="s">
        <v>1241</v>
      </c>
      <c r="D675" s="70" t="s">
        <v>1055</v>
      </c>
      <c r="E675" s="70" t="s">
        <v>1153</v>
      </c>
      <c r="F675" s="70" t="s">
        <v>1101</v>
      </c>
      <c r="G675" s="69" t="s">
        <v>1242</v>
      </c>
      <c r="H675" s="70" t="s">
        <v>1065</v>
      </c>
      <c r="I675" s="83">
        <v>0</v>
      </c>
      <c r="J675" s="83">
        <v>-1610</v>
      </c>
      <c r="K675" s="83">
        <v>1610</v>
      </c>
      <c r="L675" s="83">
        <v>0</v>
      </c>
      <c r="M675" s="83">
        <v>0</v>
      </c>
      <c r="N675" s="83">
        <v>0</v>
      </c>
      <c r="O675" s="35">
        <f>ROWS($A$8:N675)</f>
        <v>668</v>
      </c>
      <c r="P675" s="35" t="str">
        <f>IF($A675='Signature Page'!$H$8,O675,"")</f>
        <v/>
      </c>
      <c r="Q675" s="35" t="str">
        <f>IFERROR(SMALL($P$8:$P$1794,ROWS($P$8:P675)),"")</f>
        <v/>
      </c>
      <c r="R675" s="31" t="str">
        <f t="shared" si="10"/>
        <v>H75051C10003</v>
      </c>
    </row>
    <row r="676" spans="1:18" s="31" customFormat="1" ht="19.7" customHeight="1" x14ac:dyDescent="0.25">
      <c r="A676" s="68" t="s">
        <v>63</v>
      </c>
      <c r="B676" s="69">
        <v>5</v>
      </c>
      <c r="C676" s="68" t="s">
        <v>1412</v>
      </c>
      <c r="D676" s="70" t="s">
        <v>1055</v>
      </c>
      <c r="E676" s="70" t="s">
        <v>1153</v>
      </c>
      <c r="F676" s="70" t="s">
        <v>1101</v>
      </c>
      <c r="G676" s="69" t="s">
        <v>1413</v>
      </c>
      <c r="H676" s="70" t="s">
        <v>1065</v>
      </c>
      <c r="I676" s="83">
        <v>0</v>
      </c>
      <c r="J676" s="83">
        <v>-93390.26</v>
      </c>
      <c r="K676" s="83">
        <v>93390.26</v>
      </c>
      <c r="L676" s="83">
        <v>0</v>
      </c>
      <c r="M676" s="83">
        <v>0</v>
      </c>
      <c r="N676" s="83">
        <v>0</v>
      </c>
      <c r="O676" s="35">
        <f>ROWS($A$8:N676)</f>
        <v>669</v>
      </c>
      <c r="P676" s="35" t="str">
        <f>IF($A676='Signature Page'!$H$8,O676,"")</f>
        <v/>
      </c>
      <c r="Q676" s="35" t="str">
        <f>IFERROR(SMALL($P$8:$P$1794,ROWS($P$8:P676)),"")</f>
        <v/>
      </c>
      <c r="R676" s="31" t="str">
        <f t="shared" si="10"/>
        <v>H75051C70007</v>
      </c>
    </row>
    <row r="677" spans="1:18" s="31" customFormat="1" ht="19.7" customHeight="1" x14ac:dyDescent="0.25">
      <c r="A677" s="68" t="s">
        <v>63</v>
      </c>
      <c r="B677" s="69">
        <v>5</v>
      </c>
      <c r="C677" s="68" t="s">
        <v>1426</v>
      </c>
      <c r="D677" s="70" t="s">
        <v>1055</v>
      </c>
      <c r="E677" s="70" t="s">
        <v>1153</v>
      </c>
      <c r="F677" s="70" t="s">
        <v>1101</v>
      </c>
      <c r="G677" s="69" t="s">
        <v>1427</v>
      </c>
      <c r="H677" s="70" t="s">
        <v>1065</v>
      </c>
      <c r="I677" s="83">
        <v>0</v>
      </c>
      <c r="J677" s="83">
        <v>-22606.5</v>
      </c>
      <c r="K677" s="83">
        <v>22606.5</v>
      </c>
      <c r="L677" s="83">
        <v>0</v>
      </c>
      <c r="M677" s="83">
        <v>0</v>
      </c>
      <c r="N677" s="83">
        <v>0</v>
      </c>
      <c r="O677" s="35">
        <f>ROWS($A$8:N677)</f>
        <v>670</v>
      </c>
      <c r="P677" s="35" t="str">
        <f>IF($A677='Signature Page'!$H$8,O677,"")</f>
        <v/>
      </c>
      <c r="Q677" s="35" t="str">
        <f>IFERROR(SMALL($P$8:$P$1794,ROWS($P$8:P677)),"")</f>
        <v/>
      </c>
      <c r="R677" s="31" t="str">
        <f t="shared" si="10"/>
        <v>H75051C70016</v>
      </c>
    </row>
    <row r="678" spans="1:18" s="31" customFormat="1" ht="19.7" customHeight="1" x14ac:dyDescent="0.25">
      <c r="A678" s="68" t="s">
        <v>63</v>
      </c>
      <c r="B678" s="69">
        <v>5</v>
      </c>
      <c r="C678" s="68">
        <v>57770000</v>
      </c>
      <c r="D678" s="70" t="s">
        <v>1055</v>
      </c>
      <c r="E678" s="70" t="s">
        <v>1153</v>
      </c>
      <c r="F678" s="70" t="s">
        <v>1101</v>
      </c>
      <c r="G678" s="69" t="s">
        <v>1035</v>
      </c>
      <c r="H678" s="70" t="s">
        <v>1065</v>
      </c>
      <c r="I678" s="83">
        <v>31848.400000000001</v>
      </c>
      <c r="J678" s="83">
        <v>0</v>
      </c>
      <c r="K678" s="83">
        <v>0</v>
      </c>
      <c r="L678" s="83">
        <v>0</v>
      </c>
      <c r="M678" s="83">
        <v>0</v>
      </c>
      <c r="N678" s="83">
        <v>31848.400000000001</v>
      </c>
      <c r="O678" s="35">
        <f>ROWS($A$8:N678)</f>
        <v>671</v>
      </c>
      <c r="P678" s="35" t="str">
        <f>IF($A678='Signature Page'!$H$8,O678,"")</f>
        <v/>
      </c>
      <c r="Q678" s="35" t="str">
        <f>IFERROR(SMALL($P$8:$P$1794,ROWS($P$8:P678)),"")</f>
        <v/>
      </c>
      <c r="R678" s="31" t="str">
        <f t="shared" si="10"/>
        <v>H75057770000</v>
      </c>
    </row>
    <row r="679" spans="1:18" s="31" customFormat="1" ht="19.7" customHeight="1" x14ac:dyDescent="0.25">
      <c r="A679" s="68" t="s">
        <v>64</v>
      </c>
      <c r="B679" s="69">
        <v>1</v>
      </c>
      <c r="C679" s="68">
        <v>10010000</v>
      </c>
      <c r="D679" s="70" t="s">
        <v>1053</v>
      </c>
      <c r="E679" s="70" t="s">
        <v>1154</v>
      </c>
      <c r="F679" s="70" t="s">
        <v>128</v>
      </c>
      <c r="G679" s="69" t="s">
        <v>128</v>
      </c>
      <c r="H679" s="70" t="s">
        <v>1065</v>
      </c>
      <c r="I679" s="83">
        <v>3355.74</v>
      </c>
      <c r="J679" s="83">
        <v>0</v>
      </c>
      <c r="K679" s="83">
        <v>5073184.83</v>
      </c>
      <c r="L679" s="83">
        <v>-40369</v>
      </c>
      <c r="M679" s="83">
        <v>0</v>
      </c>
      <c r="N679" s="83">
        <v>5036171.57</v>
      </c>
      <c r="O679" s="35">
        <f>ROWS($A$8:N679)</f>
        <v>672</v>
      </c>
      <c r="P679" s="35" t="str">
        <f>IF($A679='Signature Page'!$H$8,O679,"")</f>
        <v/>
      </c>
      <c r="Q679" s="35" t="str">
        <f>IFERROR(SMALL($P$8:$P$1794,ROWS($P$8:P679)),"")</f>
        <v/>
      </c>
      <c r="R679" s="31" t="str">
        <f t="shared" si="10"/>
        <v>H79010010000</v>
      </c>
    </row>
    <row r="680" spans="1:18" s="31" customFormat="1" ht="19.7" customHeight="1" x14ac:dyDescent="0.25">
      <c r="A680" s="68" t="s">
        <v>64</v>
      </c>
      <c r="B680" s="69">
        <v>1</v>
      </c>
      <c r="C680" s="68">
        <v>10050023</v>
      </c>
      <c r="D680" s="70" t="s">
        <v>1053</v>
      </c>
      <c r="E680" s="70" t="s">
        <v>1154</v>
      </c>
      <c r="F680" s="70" t="s">
        <v>128</v>
      </c>
      <c r="G680" s="69" t="s">
        <v>1489</v>
      </c>
      <c r="H680" s="70" t="s">
        <v>1065</v>
      </c>
      <c r="I680" s="83">
        <v>0</v>
      </c>
      <c r="J680" s="83">
        <v>0</v>
      </c>
      <c r="K680" s="83">
        <v>2278161.0499999998</v>
      </c>
      <c r="L680" s="83">
        <v>40369</v>
      </c>
      <c r="M680" s="83">
        <v>0</v>
      </c>
      <c r="N680" s="83">
        <v>2318530.0499999998</v>
      </c>
      <c r="O680" s="35">
        <f>ROWS($A$8:N680)</f>
        <v>673</v>
      </c>
      <c r="P680" s="35" t="str">
        <f>IF($A680='Signature Page'!$H$8,O680,"")</f>
        <v/>
      </c>
      <c r="Q680" s="35" t="str">
        <f>IFERROR(SMALL($P$8:$P$1794,ROWS($P$8:P680)),"")</f>
        <v/>
      </c>
      <c r="R680" s="31" t="str">
        <f t="shared" si="10"/>
        <v>H79010050023</v>
      </c>
    </row>
    <row r="681" spans="1:18" s="31" customFormat="1" ht="19.7" customHeight="1" x14ac:dyDescent="0.25">
      <c r="A681" s="68" t="s">
        <v>64</v>
      </c>
      <c r="B681" s="69">
        <v>1</v>
      </c>
      <c r="C681" s="68">
        <v>28370000</v>
      </c>
      <c r="D681" s="70" t="s">
        <v>1053</v>
      </c>
      <c r="E681" s="70" t="s">
        <v>1154</v>
      </c>
      <c r="F681" s="70" t="s">
        <v>128</v>
      </c>
      <c r="G681" s="69" t="s">
        <v>137</v>
      </c>
      <c r="H681" s="70" t="s">
        <v>1065</v>
      </c>
      <c r="I681" s="83">
        <v>0</v>
      </c>
      <c r="J681" s="83">
        <v>-40954</v>
      </c>
      <c r="K681" s="83">
        <v>0</v>
      </c>
      <c r="L681" s="83">
        <v>0</v>
      </c>
      <c r="M681" s="83">
        <v>0</v>
      </c>
      <c r="N681" s="83">
        <v>-40954</v>
      </c>
      <c r="O681" s="35">
        <f>ROWS($A$8:N681)</f>
        <v>674</v>
      </c>
      <c r="P681" s="35" t="str">
        <f>IF($A681='Signature Page'!$H$8,O681,"")</f>
        <v/>
      </c>
      <c r="Q681" s="35" t="str">
        <f>IFERROR(SMALL($P$8:$P$1794,ROWS($P$8:P681)),"")</f>
        <v/>
      </c>
      <c r="R681" s="31" t="str">
        <f t="shared" si="10"/>
        <v>H79028370000</v>
      </c>
    </row>
    <row r="682" spans="1:18" s="31" customFormat="1" ht="19.7" customHeight="1" x14ac:dyDescent="0.25">
      <c r="A682" s="68" t="s">
        <v>64</v>
      </c>
      <c r="B682" s="69">
        <v>1</v>
      </c>
      <c r="C682" s="68">
        <v>30350000</v>
      </c>
      <c r="D682" s="70" t="s">
        <v>1053</v>
      </c>
      <c r="E682" s="70" t="s">
        <v>1154</v>
      </c>
      <c r="F682" s="70" t="s">
        <v>128</v>
      </c>
      <c r="G682" s="69" t="s">
        <v>144</v>
      </c>
      <c r="H682" s="70" t="s">
        <v>1065</v>
      </c>
      <c r="I682" s="83">
        <v>-12377.2</v>
      </c>
      <c r="J682" s="83">
        <v>-287071.88</v>
      </c>
      <c r="K682" s="83">
        <v>293098.19</v>
      </c>
      <c r="L682" s="83">
        <v>0</v>
      </c>
      <c r="M682" s="83">
        <v>0</v>
      </c>
      <c r="N682" s="83">
        <v>-6350.8900000000103</v>
      </c>
      <c r="O682" s="35">
        <f>ROWS($A$8:N682)</f>
        <v>675</v>
      </c>
      <c r="P682" s="35" t="str">
        <f>IF($A682='Signature Page'!$H$8,O682,"")</f>
        <v/>
      </c>
      <c r="Q682" s="35" t="str">
        <f>IFERROR(SMALL($P$8:$P$1794,ROWS($P$8:P682)),"")</f>
        <v/>
      </c>
      <c r="R682" s="31" t="str">
        <f t="shared" si="10"/>
        <v>H79030350000</v>
      </c>
    </row>
    <row r="683" spans="1:18" s="31" customFormat="1" ht="19.7" customHeight="1" x14ac:dyDescent="0.25">
      <c r="A683" s="68" t="s">
        <v>64</v>
      </c>
      <c r="B683" s="69">
        <v>1</v>
      </c>
      <c r="C683" s="68">
        <v>30370000</v>
      </c>
      <c r="D683" s="70" t="s">
        <v>1055</v>
      </c>
      <c r="E683" s="70" t="s">
        <v>1154</v>
      </c>
      <c r="F683" s="70" t="s">
        <v>128</v>
      </c>
      <c r="G683" s="69" t="s">
        <v>202</v>
      </c>
      <c r="H683" s="70" t="s">
        <v>1065</v>
      </c>
      <c r="I683" s="83">
        <v>-111358.35</v>
      </c>
      <c r="J683" s="83">
        <v>-164782.43</v>
      </c>
      <c r="K683" s="83">
        <v>140834.56</v>
      </c>
      <c r="L683" s="83">
        <v>0</v>
      </c>
      <c r="M683" s="83">
        <v>0</v>
      </c>
      <c r="N683" s="83">
        <v>-135306.22</v>
      </c>
      <c r="O683" s="35">
        <f>ROWS($A$8:N683)</f>
        <v>676</v>
      </c>
      <c r="P683" s="35" t="str">
        <f>IF($A683='Signature Page'!$H$8,O683,"")</f>
        <v/>
      </c>
      <c r="Q683" s="35" t="str">
        <f>IFERROR(SMALL($P$8:$P$1794,ROWS($P$8:P683)),"")</f>
        <v/>
      </c>
      <c r="R683" s="31" t="str">
        <f t="shared" si="10"/>
        <v>H79030370000</v>
      </c>
    </row>
    <row r="684" spans="1:18" s="31" customFormat="1" ht="19.7" customHeight="1" x14ac:dyDescent="0.25">
      <c r="A684" s="68" t="s">
        <v>64</v>
      </c>
      <c r="B684" s="69">
        <v>1</v>
      </c>
      <c r="C684" s="68">
        <v>35180000</v>
      </c>
      <c r="D684" s="70" t="s">
        <v>1055</v>
      </c>
      <c r="E684" s="70" t="s">
        <v>1154</v>
      </c>
      <c r="F684" s="70" t="s">
        <v>128</v>
      </c>
      <c r="G684" s="69" t="s">
        <v>1350</v>
      </c>
      <c r="H684" s="70" t="s">
        <v>1065</v>
      </c>
      <c r="I684" s="83">
        <v>-725863.73</v>
      </c>
      <c r="J684" s="83">
        <v>-2726.04</v>
      </c>
      <c r="K684" s="83">
        <v>0</v>
      </c>
      <c r="L684" s="83">
        <v>0</v>
      </c>
      <c r="M684" s="83">
        <v>0</v>
      </c>
      <c r="N684" s="83">
        <v>-728589.77</v>
      </c>
      <c r="O684" s="35">
        <f>ROWS($A$8:N684)</f>
        <v>677</v>
      </c>
      <c r="P684" s="35" t="str">
        <f>IF($A684='Signature Page'!$H$8,O684,"")</f>
        <v/>
      </c>
      <c r="Q684" s="35" t="str">
        <f>IFERROR(SMALL($P$8:$P$1794,ROWS($P$8:P684)),"")</f>
        <v/>
      </c>
      <c r="R684" s="31" t="str">
        <f t="shared" si="10"/>
        <v>H79035180000</v>
      </c>
    </row>
    <row r="685" spans="1:18" s="31" customFormat="1" ht="19.7" customHeight="1" x14ac:dyDescent="0.25">
      <c r="A685" s="68" t="s">
        <v>64</v>
      </c>
      <c r="B685" s="69">
        <v>1</v>
      </c>
      <c r="C685" s="68">
        <v>39580000</v>
      </c>
      <c r="D685" s="70" t="s">
        <v>1057</v>
      </c>
      <c r="E685" s="70" t="s">
        <v>1154</v>
      </c>
      <c r="F685" s="70" t="s">
        <v>128</v>
      </c>
      <c r="G685" s="69" t="s">
        <v>579</v>
      </c>
      <c r="H685" s="70" t="s">
        <v>1065</v>
      </c>
      <c r="I685" s="83">
        <v>-173859.99</v>
      </c>
      <c r="J685" s="83">
        <v>-43740.46</v>
      </c>
      <c r="K685" s="83">
        <v>75</v>
      </c>
      <c r="L685" s="83">
        <v>0</v>
      </c>
      <c r="M685" s="83">
        <v>0</v>
      </c>
      <c r="N685" s="83">
        <v>-217525.45</v>
      </c>
      <c r="O685" s="35">
        <f>ROWS($A$8:N685)</f>
        <v>678</v>
      </c>
      <c r="P685" s="35" t="str">
        <f>IF($A685='Signature Page'!$H$8,O685,"")</f>
        <v/>
      </c>
      <c r="Q685" s="35" t="str">
        <f>IFERROR(SMALL($P$8:$P$1794,ROWS($P$8:P685)),"")</f>
        <v/>
      </c>
      <c r="R685" s="31" t="str">
        <f t="shared" si="10"/>
        <v>H79039580000</v>
      </c>
    </row>
    <row r="686" spans="1:18" s="31" customFormat="1" ht="19.7" customHeight="1" x14ac:dyDescent="0.25">
      <c r="A686" s="68" t="s">
        <v>64</v>
      </c>
      <c r="B686" s="69">
        <v>5</v>
      </c>
      <c r="C686" s="68">
        <v>50550000</v>
      </c>
      <c r="D686" s="70" t="s">
        <v>1055</v>
      </c>
      <c r="E686" s="70" t="s">
        <v>1154</v>
      </c>
      <c r="F686" s="70" t="s">
        <v>1101</v>
      </c>
      <c r="G686" s="69" t="s">
        <v>982</v>
      </c>
      <c r="H686" s="70" t="s">
        <v>1065</v>
      </c>
      <c r="I686" s="83">
        <v>164035.64000000001</v>
      </c>
      <c r="J686" s="83">
        <v>-1623646.55</v>
      </c>
      <c r="K686" s="83">
        <v>1773010.21</v>
      </c>
      <c r="L686" s="83">
        <v>0</v>
      </c>
      <c r="M686" s="83">
        <v>0</v>
      </c>
      <c r="N686" s="83">
        <v>313399.3</v>
      </c>
      <c r="O686" s="35">
        <f>ROWS($A$8:N686)</f>
        <v>679</v>
      </c>
      <c r="P686" s="35" t="str">
        <f>IF($A686='Signature Page'!$H$8,O686,"")</f>
        <v/>
      </c>
      <c r="Q686" s="35" t="str">
        <f>IFERROR(SMALL($P$8:$P$1794,ROWS($P$8:P686)),"")</f>
        <v/>
      </c>
      <c r="R686" s="31" t="str">
        <f t="shared" si="10"/>
        <v>H79050550000</v>
      </c>
    </row>
    <row r="687" spans="1:18" s="31" customFormat="1" ht="19.7" customHeight="1" x14ac:dyDescent="0.25">
      <c r="A687" s="68" t="s">
        <v>65</v>
      </c>
      <c r="B687" s="69">
        <v>1</v>
      </c>
      <c r="C687" s="68">
        <v>10010000</v>
      </c>
      <c r="D687" s="70" t="s">
        <v>1053</v>
      </c>
      <c r="E687" s="70" t="s">
        <v>66</v>
      </c>
      <c r="F687" s="70" t="s">
        <v>128</v>
      </c>
      <c r="G687" s="69" t="s">
        <v>128</v>
      </c>
      <c r="H687" s="70" t="s">
        <v>1065</v>
      </c>
      <c r="I687" s="83">
        <v>-100</v>
      </c>
      <c r="J687" s="83">
        <v>0</v>
      </c>
      <c r="K687" s="83">
        <v>19687040.239999998</v>
      </c>
      <c r="L687" s="83">
        <v>-33910</v>
      </c>
      <c r="M687" s="83">
        <v>0</v>
      </c>
      <c r="N687" s="83">
        <v>19653030.239999998</v>
      </c>
      <c r="O687" s="35">
        <f>ROWS($A$8:N687)</f>
        <v>680</v>
      </c>
      <c r="P687" s="35" t="str">
        <f>IF($A687='Signature Page'!$H$8,O687,"")</f>
        <v/>
      </c>
      <c r="Q687" s="35" t="str">
        <f>IFERROR(SMALL($P$8:$P$1794,ROWS($P$8:P687)),"")</f>
        <v/>
      </c>
      <c r="R687" s="31" t="str">
        <f t="shared" si="10"/>
        <v>H87010010000</v>
      </c>
    </row>
    <row r="688" spans="1:18" s="31" customFormat="1" ht="19.7" customHeight="1" x14ac:dyDescent="0.25">
      <c r="A688" s="68" t="s">
        <v>65</v>
      </c>
      <c r="B688" s="69">
        <v>1</v>
      </c>
      <c r="C688" s="68">
        <v>10050023</v>
      </c>
      <c r="D688" s="70" t="s">
        <v>1053</v>
      </c>
      <c r="E688" s="70" t="s">
        <v>66</v>
      </c>
      <c r="F688" s="70" t="s">
        <v>128</v>
      </c>
      <c r="G688" s="69" t="s">
        <v>1489</v>
      </c>
      <c r="H688" s="70" t="s">
        <v>1065</v>
      </c>
      <c r="I688" s="83">
        <v>0</v>
      </c>
      <c r="J688" s="83">
        <v>0</v>
      </c>
      <c r="K688" s="83">
        <v>0</v>
      </c>
      <c r="L688" s="83">
        <v>33910</v>
      </c>
      <c r="M688" s="83">
        <v>0</v>
      </c>
      <c r="N688" s="83">
        <v>33910</v>
      </c>
      <c r="O688" s="35">
        <f>ROWS($A$8:N688)</f>
        <v>681</v>
      </c>
      <c r="P688" s="35" t="str">
        <f>IF($A688='Signature Page'!$H$8,O688,"")</f>
        <v/>
      </c>
      <c r="Q688" s="35" t="str">
        <f>IFERROR(SMALL($P$8:$P$1794,ROWS($P$8:P688)),"")</f>
        <v/>
      </c>
      <c r="R688" s="31" t="str">
        <f t="shared" si="10"/>
        <v>H87010050023</v>
      </c>
    </row>
    <row r="689" spans="1:18" s="31" customFormat="1" ht="19.7" customHeight="1" x14ac:dyDescent="0.25">
      <c r="A689" s="68" t="s">
        <v>65</v>
      </c>
      <c r="B689" s="69">
        <v>1</v>
      </c>
      <c r="C689" s="68">
        <v>28230000</v>
      </c>
      <c r="D689" s="70" t="s">
        <v>1053</v>
      </c>
      <c r="E689" s="70" t="s">
        <v>66</v>
      </c>
      <c r="F689" s="70" t="s">
        <v>128</v>
      </c>
      <c r="G689" s="69" t="s">
        <v>136</v>
      </c>
      <c r="H689" s="70" t="s">
        <v>1065</v>
      </c>
      <c r="I689" s="83">
        <v>0</v>
      </c>
      <c r="J689" s="83">
        <v>-7486.81</v>
      </c>
      <c r="K689" s="83">
        <v>0</v>
      </c>
      <c r="L689" s="83">
        <v>0</v>
      </c>
      <c r="M689" s="83">
        <v>0</v>
      </c>
      <c r="N689" s="83">
        <v>-7486.81</v>
      </c>
      <c r="O689" s="35">
        <f>ROWS($A$8:N689)</f>
        <v>682</v>
      </c>
      <c r="P689" s="35" t="str">
        <f>IF($A689='Signature Page'!$H$8,O689,"")</f>
        <v/>
      </c>
      <c r="Q689" s="35" t="str">
        <f>IFERROR(SMALL($P$8:$P$1794,ROWS($P$8:P689)),"")</f>
        <v/>
      </c>
      <c r="R689" s="31" t="str">
        <f t="shared" si="10"/>
        <v>H87028230000</v>
      </c>
    </row>
    <row r="690" spans="1:18" s="31" customFormat="1" ht="19.7" customHeight="1" x14ac:dyDescent="0.25">
      <c r="A690" s="68" t="s">
        <v>65</v>
      </c>
      <c r="B690" s="69">
        <v>250</v>
      </c>
      <c r="C690" s="68">
        <v>30037000</v>
      </c>
      <c r="D690" s="70" t="s">
        <v>1057</v>
      </c>
      <c r="E690" s="70" t="s">
        <v>66</v>
      </c>
      <c r="F690" s="70" t="s">
        <v>1116</v>
      </c>
      <c r="G690" s="69" t="s">
        <v>140</v>
      </c>
      <c r="H690" s="70" t="s">
        <v>1065</v>
      </c>
      <c r="I690" s="83">
        <v>-3.39</v>
      </c>
      <c r="J690" s="83">
        <v>0</v>
      </c>
      <c r="K690" s="83">
        <v>0</v>
      </c>
      <c r="L690" s="83">
        <v>0</v>
      </c>
      <c r="M690" s="83">
        <v>0</v>
      </c>
      <c r="N690" s="83">
        <v>-3.39</v>
      </c>
      <c r="O690" s="35">
        <f>ROWS($A$8:N690)</f>
        <v>683</v>
      </c>
      <c r="P690" s="35" t="str">
        <f>IF($A690='Signature Page'!$H$8,O690,"")</f>
        <v/>
      </c>
      <c r="Q690" s="35" t="str">
        <f>IFERROR(SMALL($P$8:$P$1794,ROWS($P$8:P690)),"")</f>
        <v/>
      </c>
      <c r="R690" s="31" t="str">
        <f t="shared" si="10"/>
        <v>H87030037000</v>
      </c>
    </row>
    <row r="691" spans="1:18" s="31" customFormat="1" ht="19.7" customHeight="1" x14ac:dyDescent="0.25">
      <c r="A691" s="68" t="s">
        <v>65</v>
      </c>
      <c r="B691" s="69">
        <v>1</v>
      </c>
      <c r="C691" s="68">
        <v>30350000</v>
      </c>
      <c r="D691" s="70" t="s">
        <v>1054</v>
      </c>
      <c r="E691" s="70" t="s">
        <v>66</v>
      </c>
      <c r="F691" s="70" t="s">
        <v>128</v>
      </c>
      <c r="G691" s="69" t="s">
        <v>144</v>
      </c>
      <c r="H691" s="70" t="s">
        <v>1065</v>
      </c>
      <c r="I691" s="83">
        <v>-6104.71</v>
      </c>
      <c r="J691" s="83">
        <v>950</v>
      </c>
      <c r="K691" s="83">
        <v>-150</v>
      </c>
      <c r="L691" s="83">
        <v>0</v>
      </c>
      <c r="M691" s="83">
        <v>0</v>
      </c>
      <c r="N691" s="83">
        <v>-5304.71</v>
      </c>
      <c r="O691" s="35">
        <f>ROWS($A$8:N691)</f>
        <v>684</v>
      </c>
      <c r="P691" s="35" t="str">
        <f>IF($A691='Signature Page'!$H$8,O691,"")</f>
        <v/>
      </c>
      <c r="Q691" s="35" t="str">
        <f>IFERROR(SMALL($P$8:$P$1794,ROWS($P$8:P691)),"")</f>
        <v/>
      </c>
      <c r="R691" s="31" t="str">
        <f t="shared" si="10"/>
        <v>H87030350000</v>
      </c>
    </row>
    <row r="692" spans="1:18" s="31" customFormat="1" ht="19.7" customHeight="1" x14ac:dyDescent="0.25">
      <c r="A692" s="68" t="s">
        <v>65</v>
      </c>
      <c r="B692" s="69">
        <v>5</v>
      </c>
      <c r="C692" s="68">
        <v>37477000</v>
      </c>
      <c r="D692" s="70" t="s">
        <v>1057</v>
      </c>
      <c r="E692" s="70" t="s">
        <v>66</v>
      </c>
      <c r="F692" s="70" t="s">
        <v>1101</v>
      </c>
      <c r="G692" s="69" t="s">
        <v>1351</v>
      </c>
      <c r="H692" s="70" t="s">
        <v>1065</v>
      </c>
      <c r="I692" s="83">
        <v>-388970.12</v>
      </c>
      <c r="J692" s="83">
        <v>-290062.45</v>
      </c>
      <c r="K692" s="83">
        <v>371665.29</v>
      </c>
      <c r="L692" s="83">
        <v>0</v>
      </c>
      <c r="M692" s="83">
        <v>0</v>
      </c>
      <c r="N692" s="83">
        <v>-307367.28000000003</v>
      </c>
      <c r="O692" s="35">
        <f>ROWS($A$8:N692)</f>
        <v>685</v>
      </c>
      <c r="P692" s="35" t="str">
        <f>IF($A692='Signature Page'!$H$8,O692,"")</f>
        <v/>
      </c>
      <c r="Q692" s="35" t="str">
        <f>IFERROR(SMALL($P$8:$P$1794,ROWS($P$8:P692)),"")</f>
        <v/>
      </c>
      <c r="R692" s="31" t="str">
        <f t="shared" si="10"/>
        <v>H87037477000</v>
      </c>
    </row>
    <row r="693" spans="1:18" s="31" customFormat="1" ht="19.7" customHeight="1" x14ac:dyDescent="0.25">
      <c r="A693" s="68" t="s">
        <v>65</v>
      </c>
      <c r="B693" s="69">
        <v>5</v>
      </c>
      <c r="C693" s="68">
        <v>40980000</v>
      </c>
      <c r="D693" s="70" t="s">
        <v>1055</v>
      </c>
      <c r="E693" s="70" t="s">
        <v>66</v>
      </c>
      <c r="F693" s="70" t="s">
        <v>1101</v>
      </c>
      <c r="G693" s="69" t="s">
        <v>230</v>
      </c>
      <c r="H693" s="70" t="s">
        <v>1065</v>
      </c>
      <c r="I693" s="83">
        <v>-211382.75</v>
      </c>
      <c r="J693" s="83">
        <v>-9717.84</v>
      </c>
      <c r="K693" s="83">
        <v>0</v>
      </c>
      <c r="L693" s="83">
        <v>0</v>
      </c>
      <c r="M693" s="83">
        <v>0</v>
      </c>
      <c r="N693" s="83">
        <v>-221100.59</v>
      </c>
      <c r="O693" s="35">
        <f>ROWS($A$8:N693)</f>
        <v>686</v>
      </c>
      <c r="P693" s="35" t="str">
        <f>IF($A693='Signature Page'!$H$8,O693,"")</f>
        <v/>
      </c>
      <c r="Q693" s="35" t="str">
        <f>IFERROR(SMALL($P$8:$P$1794,ROWS($P$8:P693)),"")</f>
        <v/>
      </c>
      <c r="R693" s="31" t="str">
        <f t="shared" si="10"/>
        <v>H87040980000</v>
      </c>
    </row>
    <row r="694" spans="1:18" s="31" customFormat="1" ht="19.7" customHeight="1" x14ac:dyDescent="0.25">
      <c r="A694" s="68" t="s">
        <v>65</v>
      </c>
      <c r="B694" s="69">
        <v>22</v>
      </c>
      <c r="C694" s="68" t="s">
        <v>692</v>
      </c>
      <c r="D694" s="70" t="s">
        <v>1055</v>
      </c>
      <c r="E694" s="70" t="s">
        <v>66</v>
      </c>
      <c r="F694" s="70" t="s">
        <v>693</v>
      </c>
      <c r="G694" s="69" t="s">
        <v>693</v>
      </c>
      <c r="H694" s="70" t="s">
        <v>1065</v>
      </c>
      <c r="I694" s="83">
        <v>-11631.75</v>
      </c>
      <c r="J694" s="83">
        <v>0</v>
      </c>
      <c r="K694" s="83">
        <v>11631.75</v>
      </c>
      <c r="L694" s="83">
        <v>0</v>
      </c>
      <c r="M694" s="83">
        <v>0</v>
      </c>
      <c r="N694" s="83">
        <v>0</v>
      </c>
      <c r="O694" s="35">
        <f>ROWS($A$8:N694)</f>
        <v>687</v>
      </c>
      <c r="P694" s="35" t="str">
        <f>IF($A694='Signature Page'!$H$8,O694,"")</f>
        <v/>
      </c>
      <c r="Q694" s="35" t="str">
        <f>IFERROR(SMALL($P$8:$P$1794,ROWS($P$8:P694)),"")</f>
        <v/>
      </c>
      <c r="R694" s="31" t="str">
        <f t="shared" si="10"/>
        <v>H87043B10000</v>
      </c>
    </row>
    <row r="695" spans="1:18" s="31" customFormat="1" ht="19.7" customHeight="1" x14ac:dyDescent="0.25">
      <c r="A695" s="68" t="s">
        <v>65</v>
      </c>
      <c r="B695" s="69">
        <v>1</v>
      </c>
      <c r="C695" s="68">
        <v>49730000</v>
      </c>
      <c r="D695" s="70" t="s">
        <v>1055</v>
      </c>
      <c r="E695" s="70" t="s">
        <v>66</v>
      </c>
      <c r="F695" s="70" t="s">
        <v>128</v>
      </c>
      <c r="G695" s="69" t="s">
        <v>931</v>
      </c>
      <c r="H695" s="70" t="s">
        <v>1065</v>
      </c>
      <c r="I695" s="83">
        <v>-1543.06</v>
      </c>
      <c r="J695" s="83">
        <v>0</v>
      </c>
      <c r="K695" s="83">
        <v>168002.4</v>
      </c>
      <c r="L695" s="83">
        <v>-168002.4</v>
      </c>
      <c r="M695" s="83">
        <v>0</v>
      </c>
      <c r="N695" s="83">
        <v>-1543.06</v>
      </c>
      <c r="O695" s="35">
        <f>ROWS($A$8:N695)</f>
        <v>688</v>
      </c>
      <c r="P695" s="35" t="str">
        <f>IF($A695='Signature Page'!$H$8,O695,"")</f>
        <v/>
      </c>
      <c r="Q695" s="35" t="str">
        <f>IFERROR(SMALL($P$8:$P$1794,ROWS($P$8:P695)),"")</f>
        <v/>
      </c>
      <c r="R695" s="31" t="str">
        <f t="shared" si="10"/>
        <v>H87049730000</v>
      </c>
    </row>
    <row r="696" spans="1:18" s="31" customFormat="1" ht="19.7" customHeight="1" x14ac:dyDescent="0.25">
      <c r="A696" s="68" t="s">
        <v>65</v>
      </c>
      <c r="B696" s="69">
        <v>5</v>
      </c>
      <c r="C696" s="68">
        <v>50550000</v>
      </c>
      <c r="D696" s="70" t="s">
        <v>1055</v>
      </c>
      <c r="E696" s="70" t="s">
        <v>66</v>
      </c>
      <c r="F696" s="70" t="s">
        <v>1101</v>
      </c>
      <c r="G696" s="69" t="s">
        <v>982</v>
      </c>
      <c r="H696" s="70" t="s">
        <v>1065</v>
      </c>
      <c r="I696" s="83">
        <v>178297.76</v>
      </c>
      <c r="J696" s="83">
        <v>-2034538.11</v>
      </c>
      <c r="K696" s="83">
        <v>2199758.65</v>
      </c>
      <c r="L696" s="83">
        <v>0</v>
      </c>
      <c r="M696" s="83">
        <v>0</v>
      </c>
      <c r="N696" s="83">
        <v>343518.30000000098</v>
      </c>
      <c r="O696" s="35">
        <f>ROWS($A$8:N696)</f>
        <v>689</v>
      </c>
      <c r="P696" s="35" t="str">
        <f>IF($A696='Signature Page'!$H$8,O696,"")</f>
        <v/>
      </c>
      <c r="Q696" s="35" t="str">
        <f>IFERROR(SMALL($P$8:$P$1794,ROWS($P$8:P696)),"")</f>
        <v/>
      </c>
      <c r="R696" s="31" t="str">
        <f t="shared" si="10"/>
        <v>H87050550000</v>
      </c>
    </row>
    <row r="697" spans="1:18" s="31" customFormat="1" ht="19.7" customHeight="1" x14ac:dyDescent="0.25">
      <c r="A697" s="68" t="s">
        <v>65</v>
      </c>
      <c r="B697" s="69">
        <v>5</v>
      </c>
      <c r="C697" s="68" t="s">
        <v>1352</v>
      </c>
      <c r="D697" s="70" t="s">
        <v>1055</v>
      </c>
      <c r="E697" s="70" t="s">
        <v>66</v>
      </c>
      <c r="F697" s="70" t="s">
        <v>1101</v>
      </c>
      <c r="G697" s="69" t="s">
        <v>1353</v>
      </c>
      <c r="H697" s="70" t="s">
        <v>1065</v>
      </c>
      <c r="I697" s="83">
        <v>277930.52</v>
      </c>
      <c r="J697" s="83">
        <v>-1646508.69</v>
      </c>
      <c r="K697" s="83">
        <v>1368578.17</v>
      </c>
      <c r="L697" s="83">
        <v>0</v>
      </c>
      <c r="M697" s="83">
        <v>0</v>
      </c>
      <c r="N697" s="83">
        <v>-2.3283064365386999E-10</v>
      </c>
      <c r="O697" s="35">
        <f>ROWS($A$8:N697)</f>
        <v>690</v>
      </c>
      <c r="P697" s="35" t="str">
        <f>IF($A697='Signature Page'!$H$8,O697,"")</f>
        <v/>
      </c>
      <c r="Q697" s="35" t="str">
        <f>IFERROR(SMALL($P$8:$P$1794,ROWS($P$8:P697)),"")</f>
        <v/>
      </c>
      <c r="R697" s="31" t="str">
        <f t="shared" si="10"/>
        <v>H87051C70006</v>
      </c>
    </row>
    <row r="698" spans="1:18" s="31" customFormat="1" ht="19.7" customHeight="1" x14ac:dyDescent="0.25">
      <c r="A698" s="68" t="s">
        <v>67</v>
      </c>
      <c r="B698" s="69">
        <v>1</v>
      </c>
      <c r="C698" s="68">
        <v>10010000</v>
      </c>
      <c r="D698" s="70" t="s">
        <v>1053</v>
      </c>
      <c r="E698" s="70" t="s">
        <v>68</v>
      </c>
      <c r="F698" s="70" t="s">
        <v>128</v>
      </c>
      <c r="G698" s="69" t="s">
        <v>128</v>
      </c>
      <c r="H698" s="70" t="s">
        <v>1065</v>
      </c>
      <c r="I698" s="83">
        <v>500</v>
      </c>
      <c r="J698" s="83">
        <v>0</v>
      </c>
      <c r="K698" s="83">
        <v>8147246.6100000003</v>
      </c>
      <c r="L698" s="83">
        <v>0</v>
      </c>
      <c r="M698" s="83">
        <v>0</v>
      </c>
      <c r="N698" s="83">
        <v>8147746.6100000003</v>
      </c>
      <c r="O698" s="35">
        <f>ROWS($A$8:N698)</f>
        <v>691</v>
      </c>
      <c r="P698" s="35" t="str">
        <f>IF($A698='Signature Page'!$H$8,O698,"")</f>
        <v/>
      </c>
      <c r="Q698" s="35" t="str">
        <f>IFERROR(SMALL($P$8:$P$1794,ROWS($P$8:P698)),"")</f>
        <v/>
      </c>
      <c r="R698" s="31" t="str">
        <f t="shared" si="10"/>
        <v>H91010010000</v>
      </c>
    </row>
    <row r="699" spans="1:18" s="31" customFormat="1" ht="19.7" customHeight="1" x14ac:dyDescent="0.25">
      <c r="A699" s="68" t="s">
        <v>67</v>
      </c>
      <c r="B699" s="69">
        <v>1</v>
      </c>
      <c r="C699" s="68">
        <v>10050023</v>
      </c>
      <c r="D699" s="70" t="s">
        <v>1053</v>
      </c>
      <c r="E699" s="70" t="s">
        <v>68</v>
      </c>
      <c r="F699" s="70" t="s">
        <v>128</v>
      </c>
      <c r="G699" s="69" t="s">
        <v>1489</v>
      </c>
      <c r="H699" s="70" t="s">
        <v>1065</v>
      </c>
      <c r="I699" s="83">
        <v>0</v>
      </c>
      <c r="J699" s="83">
        <v>0</v>
      </c>
      <c r="K699" s="83">
        <v>2562580</v>
      </c>
      <c r="L699" s="83">
        <v>0</v>
      </c>
      <c r="M699" s="83">
        <v>0</v>
      </c>
      <c r="N699" s="83">
        <v>2562580</v>
      </c>
      <c r="O699" s="35">
        <f>ROWS($A$8:N699)</f>
        <v>692</v>
      </c>
      <c r="P699" s="35" t="str">
        <f>IF($A699='Signature Page'!$H$8,O699,"")</f>
        <v/>
      </c>
      <c r="Q699" s="35" t="str">
        <f>IFERROR(SMALL($P$8:$P$1794,ROWS($P$8:P699)),"")</f>
        <v/>
      </c>
      <c r="R699" s="31" t="str">
        <f t="shared" si="10"/>
        <v>H91010050023</v>
      </c>
    </row>
    <row r="700" spans="1:18" s="31" customFormat="1" ht="19.7" customHeight="1" x14ac:dyDescent="0.25">
      <c r="A700" s="68" t="s">
        <v>67</v>
      </c>
      <c r="B700" s="69">
        <v>1</v>
      </c>
      <c r="C700" s="68">
        <v>28370000</v>
      </c>
      <c r="D700" s="70" t="s">
        <v>1053</v>
      </c>
      <c r="E700" s="70" t="s">
        <v>68</v>
      </c>
      <c r="F700" s="70" t="s">
        <v>128</v>
      </c>
      <c r="G700" s="69" t="s">
        <v>137</v>
      </c>
      <c r="H700" s="70" t="s">
        <v>1065</v>
      </c>
      <c r="I700" s="83">
        <v>0</v>
      </c>
      <c r="J700" s="83">
        <v>-15211.63</v>
      </c>
      <c r="K700" s="83">
        <v>0</v>
      </c>
      <c r="L700" s="83">
        <v>0</v>
      </c>
      <c r="M700" s="83">
        <v>0</v>
      </c>
      <c r="N700" s="83">
        <v>-15211.63</v>
      </c>
      <c r="O700" s="35">
        <f>ROWS($A$8:N700)</f>
        <v>693</v>
      </c>
      <c r="P700" s="35" t="str">
        <f>IF($A700='Signature Page'!$H$8,O700,"")</f>
        <v/>
      </c>
      <c r="Q700" s="35" t="str">
        <f>IFERROR(SMALL($P$8:$P$1794,ROWS($P$8:P700)),"")</f>
        <v/>
      </c>
      <c r="R700" s="31" t="str">
        <f t="shared" si="10"/>
        <v>H91028370000</v>
      </c>
    </row>
    <row r="701" spans="1:18" s="31" customFormat="1" ht="19.7" customHeight="1" x14ac:dyDescent="0.25">
      <c r="A701" s="68" t="s">
        <v>67</v>
      </c>
      <c r="B701" s="69">
        <v>5</v>
      </c>
      <c r="C701" s="68">
        <v>30340000</v>
      </c>
      <c r="D701" s="70" t="s">
        <v>1055</v>
      </c>
      <c r="E701" s="70" t="s">
        <v>68</v>
      </c>
      <c r="F701" s="70" t="s">
        <v>1101</v>
      </c>
      <c r="G701" s="69" t="s">
        <v>143</v>
      </c>
      <c r="H701" s="70" t="s">
        <v>1065</v>
      </c>
      <c r="I701" s="83">
        <v>-160768.20000000001</v>
      </c>
      <c r="J701" s="83">
        <v>-78387</v>
      </c>
      <c r="K701" s="83">
        <v>105313.88</v>
      </c>
      <c r="L701" s="83">
        <v>0</v>
      </c>
      <c r="M701" s="83">
        <v>0</v>
      </c>
      <c r="N701" s="83">
        <v>-133841.32</v>
      </c>
      <c r="O701" s="35">
        <f>ROWS($A$8:N701)</f>
        <v>694</v>
      </c>
      <c r="P701" s="35" t="str">
        <f>IF($A701='Signature Page'!$H$8,O701,"")</f>
        <v/>
      </c>
      <c r="Q701" s="35" t="str">
        <f>IFERROR(SMALL($P$8:$P$1794,ROWS($P$8:P701)),"")</f>
        <v/>
      </c>
      <c r="R701" s="31" t="str">
        <f t="shared" si="10"/>
        <v>H91030340000</v>
      </c>
    </row>
    <row r="702" spans="1:18" s="31" customFormat="1" ht="19.7" customHeight="1" x14ac:dyDescent="0.25">
      <c r="A702" s="68" t="s">
        <v>67</v>
      </c>
      <c r="B702" s="69">
        <v>1</v>
      </c>
      <c r="C702" s="68">
        <v>35060000</v>
      </c>
      <c r="D702" s="70" t="s">
        <v>1053</v>
      </c>
      <c r="E702" s="70" t="s">
        <v>68</v>
      </c>
      <c r="F702" s="70" t="s">
        <v>128</v>
      </c>
      <c r="G702" s="69" t="s">
        <v>394</v>
      </c>
      <c r="H702" s="70" t="s">
        <v>1065</v>
      </c>
      <c r="I702" s="83">
        <v>-158354.46</v>
      </c>
      <c r="J702" s="83">
        <v>-9979.9</v>
      </c>
      <c r="K702" s="83">
        <v>0</v>
      </c>
      <c r="L702" s="83">
        <v>0</v>
      </c>
      <c r="M702" s="83">
        <v>0</v>
      </c>
      <c r="N702" s="83">
        <v>-168334.36</v>
      </c>
      <c r="O702" s="35">
        <f>ROWS($A$8:N702)</f>
        <v>695</v>
      </c>
      <c r="P702" s="35" t="str">
        <f>IF($A702='Signature Page'!$H$8,O702,"")</f>
        <v/>
      </c>
      <c r="Q702" s="35" t="str">
        <f>IFERROR(SMALL($P$8:$P$1794,ROWS($P$8:P702)),"")</f>
        <v/>
      </c>
      <c r="R702" s="31" t="str">
        <f t="shared" si="10"/>
        <v>H91035060000</v>
      </c>
    </row>
    <row r="703" spans="1:18" s="31" customFormat="1" ht="19.7" customHeight="1" x14ac:dyDescent="0.25">
      <c r="A703" s="68" t="s">
        <v>67</v>
      </c>
      <c r="B703" s="69">
        <v>5</v>
      </c>
      <c r="C703" s="68">
        <v>45730000</v>
      </c>
      <c r="D703" s="70" t="s">
        <v>1055</v>
      </c>
      <c r="E703" s="70" t="s">
        <v>68</v>
      </c>
      <c r="F703" s="70" t="s">
        <v>1101</v>
      </c>
      <c r="G703" s="69" t="s">
        <v>772</v>
      </c>
      <c r="H703" s="70" t="s">
        <v>1065</v>
      </c>
      <c r="I703" s="83">
        <v>-233.09</v>
      </c>
      <c r="J703" s="83">
        <v>-4.3099999999999996</v>
      </c>
      <c r="K703" s="83">
        <v>0</v>
      </c>
      <c r="L703" s="83">
        <v>0</v>
      </c>
      <c r="M703" s="83">
        <v>0</v>
      </c>
      <c r="N703" s="83">
        <v>-237.4</v>
      </c>
      <c r="O703" s="35">
        <f>ROWS($A$8:N703)</f>
        <v>696</v>
      </c>
      <c r="P703" s="35" t="str">
        <f>IF($A703='Signature Page'!$H$8,O703,"")</f>
        <v/>
      </c>
      <c r="Q703" s="35" t="str">
        <f>IFERROR(SMALL($P$8:$P$1794,ROWS($P$8:P703)),"")</f>
        <v/>
      </c>
      <c r="R703" s="31" t="str">
        <f t="shared" si="10"/>
        <v>H91045730000</v>
      </c>
    </row>
    <row r="704" spans="1:18" s="31" customFormat="1" ht="19.7" customHeight="1" x14ac:dyDescent="0.25">
      <c r="A704" s="68" t="s">
        <v>67</v>
      </c>
      <c r="B704" s="69">
        <v>1</v>
      </c>
      <c r="C704" s="68">
        <v>49730000</v>
      </c>
      <c r="D704" s="70" t="s">
        <v>1055</v>
      </c>
      <c r="E704" s="70" t="s">
        <v>68</v>
      </c>
      <c r="F704" s="70" t="s">
        <v>128</v>
      </c>
      <c r="G704" s="69" t="s">
        <v>931</v>
      </c>
      <c r="H704" s="70" t="s">
        <v>1065</v>
      </c>
      <c r="I704" s="83">
        <v>-578470.51</v>
      </c>
      <c r="J704" s="83">
        <v>-1869.86</v>
      </c>
      <c r="K704" s="83">
        <v>148040.93</v>
      </c>
      <c r="L704" s="83">
        <v>0</v>
      </c>
      <c r="M704" s="83">
        <v>0</v>
      </c>
      <c r="N704" s="83">
        <v>-432299.44</v>
      </c>
      <c r="O704" s="35">
        <f>ROWS($A$8:N704)</f>
        <v>697</v>
      </c>
      <c r="P704" s="35" t="str">
        <f>IF($A704='Signature Page'!$H$8,O704,"")</f>
        <v/>
      </c>
      <c r="Q704" s="35" t="str">
        <f>IFERROR(SMALL($P$8:$P$1794,ROWS($P$8:P704)),"")</f>
        <v/>
      </c>
      <c r="R704" s="31" t="str">
        <f t="shared" si="10"/>
        <v>H91049730000</v>
      </c>
    </row>
    <row r="705" spans="1:18" s="31" customFormat="1" ht="19.7" customHeight="1" x14ac:dyDescent="0.25">
      <c r="A705" s="68" t="s">
        <v>67</v>
      </c>
      <c r="B705" s="69">
        <v>5</v>
      </c>
      <c r="C705" s="68" t="s">
        <v>1412</v>
      </c>
      <c r="D705" s="70" t="s">
        <v>1055</v>
      </c>
      <c r="E705" s="70" t="s">
        <v>68</v>
      </c>
      <c r="F705" s="70" t="s">
        <v>1101</v>
      </c>
      <c r="G705" s="69" t="s">
        <v>1413</v>
      </c>
      <c r="H705" s="70" t="s">
        <v>1065</v>
      </c>
      <c r="I705" s="83">
        <v>-1732284.85</v>
      </c>
      <c r="J705" s="83">
        <v>-7250600</v>
      </c>
      <c r="K705" s="83">
        <v>3211540.41</v>
      </c>
      <c r="L705" s="83">
        <v>0</v>
      </c>
      <c r="M705" s="83">
        <v>0</v>
      </c>
      <c r="N705" s="83">
        <v>-5771344.4400000004</v>
      </c>
      <c r="O705" s="35">
        <f>ROWS($A$8:N705)</f>
        <v>698</v>
      </c>
      <c r="P705" s="35" t="str">
        <f>IF($A705='Signature Page'!$H$8,O705,"")</f>
        <v/>
      </c>
      <c r="Q705" s="35" t="str">
        <f>IFERROR(SMALL($P$8:$P$1794,ROWS($P$8:P705)),"")</f>
        <v/>
      </c>
      <c r="R705" s="31" t="str">
        <f t="shared" si="10"/>
        <v>H91051C70007</v>
      </c>
    </row>
    <row r="706" spans="1:18" s="31" customFormat="1" ht="19.7" customHeight="1" x14ac:dyDescent="0.25">
      <c r="A706" s="68" t="s">
        <v>67</v>
      </c>
      <c r="B706" s="69">
        <v>5</v>
      </c>
      <c r="C706" s="68" t="s">
        <v>1416</v>
      </c>
      <c r="D706" s="70" t="s">
        <v>1055</v>
      </c>
      <c r="E706" s="70" t="s">
        <v>68</v>
      </c>
      <c r="F706" s="70" t="s">
        <v>1101</v>
      </c>
      <c r="G706" s="69" t="s">
        <v>1417</v>
      </c>
      <c r="H706" s="70" t="s">
        <v>1065</v>
      </c>
      <c r="I706" s="83">
        <v>787450</v>
      </c>
      <c r="J706" s="83">
        <v>-8750</v>
      </c>
      <c r="K706" s="83">
        <v>31250</v>
      </c>
      <c r="L706" s="83">
        <v>-809950</v>
      </c>
      <c r="M706" s="83">
        <v>0</v>
      </c>
      <c r="N706" s="83">
        <v>0</v>
      </c>
      <c r="O706" s="35">
        <f>ROWS($A$8:N706)</f>
        <v>699</v>
      </c>
      <c r="P706" s="35" t="str">
        <f>IF($A706='Signature Page'!$H$8,O706,"")</f>
        <v/>
      </c>
      <c r="Q706" s="35" t="str">
        <f>IFERROR(SMALL($P$8:$P$1794,ROWS($P$8:P706)),"")</f>
        <v/>
      </c>
      <c r="R706" s="31" t="str">
        <f t="shared" si="10"/>
        <v>H91051C70025</v>
      </c>
    </row>
    <row r="707" spans="1:18" s="31" customFormat="1" ht="19.7" customHeight="1" x14ac:dyDescent="0.25">
      <c r="A707" s="68" t="s">
        <v>67</v>
      </c>
      <c r="B707" s="69">
        <v>5</v>
      </c>
      <c r="C707" s="68">
        <v>55090000</v>
      </c>
      <c r="D707" s="70" t="s">
        <v>1055</v>
      </c>
      <c r="E707" s="70" t="s">
        <v>68</v>
      </c>
      <c r="F707" s="70" t="s">
        <v>1101</v>
      </c>
      <c r="G707" s="69" t="s">
        <v>1016</v>
      </c>
      <c r="H707" s="70" t="s">
        <v>1065</v>
      </c>
      <c r="I707" s="83">
        <v>183649.4</v>
      </c>
      <c r="J707" s="83">
        <v>-1760227.58</v>
      </c>
      <c r="K707" s="83">
        <v>1014572.36</v>
      </c>
      <c r="L707" s="83">
        <v>809950</v>
      </c>
      <c r="M707" s="83">
        <v>0</v>
      </c>
      <c r="N707" s="83">
        <v>247944.18</v>
      </c>
      <c r="O707" s="35">
        <f>ROWS($A$8:N707)</f>
        <v>700</v>
      </c>
      <c r="P707" s="35" t="str">
        <f>IF($A707='Signature Page'!$H$8,O707,"")</f>
        <v/>
      </c>
      <c r="Q707" s="35" t="str">
        <f>IFERROR(SMALL($P$8:$P$1794,ROWS($P$8:P707)),"")</f>
        <v/>
      </c>
      <c r="R707" s="31" t="str">
        <f t="shared" si="10"/>
        <v>H91055090000</v>
      </c>
    </row>
    <row r="708" spans="1:18" s="31" customFormat="1" ht="19.7" customHeight="1" x14ac:dyDescent="0.25">
      <c r="A708" s="68" t="s">
        <v>69</v>
      </c>
      <c r="B708" s="69">
        <v>1</v>
      </c>
      <c r="C708" s="68">
        <v>10010000</v>
      </c>
      <c r="D708" s="70" t="s">
        <v>1053</v>
      </c>
      <c r="E708" s="70" t="s">
        <v>70</v>
      </c>
      <c r="F708" s="70" t="s">
        <v>128</v>
      </c>
      <c r="G708" s="69" t="s">
        <v>128</v>
      </c>
      <c r="H708" s="70" t="s">
        <v>1065</v>
      </c>
      <c r="I708" s="83">
        <v>-4450</v>
      </c>
      <c r="J708" s="83">
        <v>0</v>
      </c>
      <c r="K708" s="83">
        <v>6330523.71</v>
      </c>
      <c r="L708" s="83">
        <v>-44083</v>
      </c>
      <c r="M708" s="83">
        <v>0</v>
      </c>
      <c r="N708" s="83">
        <v>6281990.71</v>
      </c>
      <c r="O708" s="35">
        <f>ROWS($A$8:N708)</f>
        <v>701</v>
      </c>
      <c r="P708" s="35" t="str">
        <f>IF($A708='Signature Page'!$H$8,O708,"")</f>
        <v/>
      </c>
      <c r="Q708" s="35" t="str">
        <f>IFERROR(SMALL($P$8:$P$1794,ROWS($P$8:P708)),"")</f>
        <v/>
      </c>
      <c r="R708" s="31" t="str">
        <f t="shared" si="10"/>
        <v>H95010010000</v>
      </c>
    </row>
    <row r="709" spans="1:18" s="31" customFormat="1" ht="19.7" customHeight="1" x14ac:dyDescent="0.25">
      <c r="A709" s="68" t="s">
        <v>69</v>
      </c>
      <c r="B709" s="69">
        <v>1</v>
      </c>
      <c r="C709" s="68">
        <v>10050023</v>
      </c>
      <c r="D709" s="70" t="s">
        <v>1053</v>
      </c>
      <c r="E709" s="70" t="s">
        <v>70</v>
      </c>
      <c r="F709" s="70" t="s">
        <v>128</v>
      </c>
      <c r="G709" s="69" t="s">
        <v>1489</v>
      </c>
      <c r="H709" s="70" t="s">
        <v>1065</v>
      </c>
      <c r="I709" s="83">
        <v>0</v>
      </c>
      <c r="J709" s="83">
        <v>0</v>
      </c>
      <c r="K709" s="83">
        <v>0</v>
      </c>
      <c r="L709" s="83">
        <v>44083</v>
      </c>
      <c r="M709" s="83">
        <v>0</v>
      </c>
      <c r="N709" s="83">
        <v>44083</v>
      </c>
      <c r="O709" s="35">
        <f>ROWS($A$8:N709)</f>
        <v>702</v>
      </c>
      <c r="P709" s="35" t="str">
        <f>IF($A709='Signature Page'!$H$8,O709,"")</f>
        <v/>
      </c>
      <c r="Q709" s="35" t="str">
        <f>IFERROR(SMALL($P$8:$P$1794,ROWS($P$8:P709)),"")</f>
        <v/>
      </c>
      <c r="R709" s="31" t="str">
        <f t="shared" si="10"/>
        <v>H95010050023</v>
      </c>
    </row>
    <row r="710" spans="1:18" s="31" customFormat="1" ht="19.7" customHeight="1" x14ac:dyDescent="0.25">
      <c r="A710" s="68" t="s">
        <v>69</v>
      </c>
      <c r="B710" s="69">
        <v>1</v>
      </c>
      <c r="C710" s="68">
        <v>28370000</v>
      </c>
      <c r="D710" s="70" t="s">
        <v>1053</v>
      </c>
      <c r="E710" s="70" t="s">
        <v>70</v>
      </c>
      <c r="F710" s="70" t="s">
        <v>128</v>
      </c>
      <c r="G710" s="69" t="s">
        <v>137</v>
      </c>
      <c r="H710" s="70" t="s">
        <v>1065</v>
      </c>
      <c r="I710" s="83">
        <v>0</v>
      </c>
      <c r="J710" s="83">
        <v>-425.34</v>
      </c>
      <c r="K710" s="83">
        <v>0</v>
      </c>
      <c r="L710" s="83">
        <v>0</v>
      </c>
      <c r="M710" s="83">
        <v>0</v>
      </c>
      <c r="N710" s="83">
        <v>-425.34</v>
      </c>
      <c r="O710" s="35">
        <f>ROWS($A$8:N710)</f>
        <v>703</v>
      </c>
      <c r="P710" s="35" t="str">
        <f>IF($A710='Signature Page'!$H$8,O710,"")</f>
        <v/>
      </c>
      <c r="Q710" s="35" t="str">
        <f>IFERROR(SMALL($P$8:$P$1794,ROWS($P$8:P710)),"")</f>
        <v/>
      </c>
      <c r="R710" s="31" t="str">
        <f t="shared" si="10"/>
        <v>H95028370000</v>
      </c>
    </row>
    <row r="711" spans="1:18" s="31" customFormat="1" ht="19.7" customHeight="1" x14ac:dyDescent="0.25">
      <c r="A711" s="68" t="s">
        <v>69</v>
      </c>
      <c r="B711" s="69">
        <v>1</v>
      </c>
      <c r="C711" s="68">
        <v>30350000</v>
      </c>
      <c r="D711" s="70" t="s">
        <v>1053</v>
      </c>
      <c r="E711" s="70" t="s">
        <v>70</v>
      </c>
      <c r="F711" s="70" t="s">
        <v>128</v>
      </c>
      <c r="G711" s="69" t="s">
        <v>144</v>
      </c>
      <c r="H711" s="70" t="s">
        <v>1065</v>
      </c>
      <c r="I711" s="83">
        <v>-1841311.28</v>
      </c>
      <c r="J711" s="83">
        <v>-1768107.09</v>
      </c>
      <c r="K711" s="83">
        <v>2259281.19</v>
      </c>
      <c r="L711" s="83">
        <v>0</v>
      </c>
      <c r="M711" s="83">
        <v>0</v>
      </c>
      <c r="N711" s="83">
        <v>-1350137.18</v>
      </c>
      <c r="O711" s="35">
        <f>ROWS($A$8:N711)</f>
        <v>704</v>
      </c>
      <c r="P711" s="35" t="str">
        <f>IF($A711='Signature Page'!$H$8,O711,"")</f>
        <v/>
      </c>
      <c r="Q711" s="35" t="str">
        <f>IFERROR(SMALL($P$8:$P$1794,ROWS($P$8:P711)),"")</f>
        <v/>
      </c>
      <c r="R711" s="31" t="str">
        <f t="shared" si="10"/>
        <v>H95030350000</v>
      </c>
    </row>
    <row r="712" spans="1:18" s="31" customFormat="1" ht="19.7" customHeight="1" x14ac:dyDescent="0.25">
      <c r="A712" s="68" t="s">
        <v>69</v>
      </c>
      <c r="B712" s="69">
        <v>1</v>
      </c>
      <c r="C712" s="68">
        <v>30350051</v>
      </c>
      <c r="D712" s="70" t="s">
        <v>1055</v>
      </c>
      <c r="E712" s="70" t="s">
        <v>70</v>
      </c>
      <c r="F712" s="70" t="s">
        <v>128</v>
      </c>
      <c r="G712" s="69" t="s">
        <v>166</v>
      </c>
      <c r="H712" s="70" t="s">
        <v>1065</v>
      </c>
      <c r="I712" s="83">
        <v>10836.81</v>
      </c>
      <c r="J712" s="83">
        <v>-117386.59</v>
      </c>
      <c r="K712" s="83">
        <v>99425.45</v>
      </c>
      <c r="L712" s="83">
        <v>0</v>
      </c>
      <c r="M712" s="83">
        <v>0</v>
      </c>
      <c r="N712" s="83">
        <v>-7124.33</v>
      </c>
      <c r="O712" s="35">
        <f>ROWS($A$8:N712)</f>
        <v>705</v>
      </c>
      <c r="P712" s="35" t="str">
        <f>IF($A712='Signature Page'!$H$8,O712,"")</f>
        <v/>
      </c>
      <c r="Q712" s="35" t="str">
        <f>IFERROR(SMALL($P$8:$P$1794,ROWS($P$8:P712)),"")</f>
        <v/>
      </c>
      <c r="R712" s="31" t="str">
        <f t="shared" ref="R712:R775" si="11">CONCATENATE(A712,C712)</f>
        <v>H95030350051</v>
      </c>
    </row>
    <row r="713" spans="1:18" s="31" customFormat="1" ht="19.7" customHeight="1" x14ac:dyDescent="0.25">
      <c r="A713" s="68" t="s">
        <v>69</v>
      </c>
      <c r="B713" s="69">
        <v>1</v>
      </c>
      <c r="C713" s="68">
        <v>30350099</v>
      </c>
      <c r="D713" s="70" t="s">
        <v>1057</v>
      </c>
      <c r="E713" s="70" t="s">
        <v>70</v>
      </c>
      <c r="F713" s="70" t="s">
        <v>128</v>
      </c>
      <c r="G713" s="69" t="s">
        <v>1298</v>
      </c>
      <c r="H713" s="70" t="s">
        <v>1065</v>
      </c>
      <c r="I713" s="83">
        <v>-4474.3100000000004</v>
      </c>
      <c r="J713" s="83">
        <v>0</v>
      </c>
      <c r="K713" s="83">
        <v>0</v>
      </c>
      <c r="L713" s="83">
        <v>0</v>
      </c>
      <c r="M713" s="83">
        <v>0</v>
      </c>
      <c r="N713" s="83">
        <v>-4474.3100000000004</v>
      </c>
      <c r="O713" s="35">
        <f>ROWS($A$8:N713)</f>
        <v>706</v>
      </c>
      <c r="P713" s="35" t="str">
        <f>IF($A713='Signature Page'!$H$8,O713,"")</f>
        <v/>
      </c>
      <c r="Q713" s="35" t="str">
        <f>IFERROR(SMALL($P$8:$P$1794,ROWS($P$8:P713)),"")</f>
        <v/>
      </c>
      <c r="R713" s="31" t="str">
        <f t="shared" si="11"/>
        <v>H95030350099</v>
      </c>
    </row>
    <row r="714" spans="1:18" s="31" customFormat="1" ht="19.7" customHeight="1" x14ac:dyDescent="0.25">
      <c r="A714" s="68" t="s">
        <v>69</v>
      </c>
      <c r="B714" s="69">
        <v>1</v>
      </c>
      <c r="C714" s="68">
        <v>35260000</v>
      </c>
      <c r="D714" s="70" t="s">
        <v>1054</v>
      </c>
      <c r="E714" s="70" t="s">
        <v>70</v>
      </c>
      <c r="F714" s="70" t="s">
        <v>128</v>
      </c>
      <c r="G714" s="69" t="s">
        <v>399</v>
      </c>
      <c r="H714" s="70" t="s">
        <v>1065</v>
      </c>
      <c r="I714" s="83">
        <v>-18925.8</v>
      </c>
      <c r="J714" s="83">
        <v>0</v>
      </c>
      <c r="K714" s="83">
        <v>0</v>
      </c>
      <c r="L714" s="83">
        <v>0</v>
      </c>
      <c r="M714" s="83">
        <v>0</v>
      </c>
      <c r="N714" s="83">
        <v>-18925.8</v>
      </c>
      <c r="O714" s="35">
        <f>ROWS($A$8:N714)</f>
        <v>707</v>
      </c>
      <c r="P714" s="35" t="str">
        <f>IF($A714='Signature Page'!$H$8,O714,"")</f>
        <v/>
      </c>
      <c r="Q714" s="35" t="str">
        <f>IFERROR(SMALL($P$8:$P$1794,ROWS($P$8:P714)),"")</f>
        <v/>
      </c>
      <c r="R714" s="31" t="str">
        <f t="shared" si="11"/>
        <v>H95035260000</v>
      </c>
    </row>
    <row r="715" spans="1:18" s="31" customFormat="1" ht="19.7" customHeight="1" x14ac:dyDescent="0.25">
      <c r="A715" s="68" t="s">
        <v>69</v>
      </c>
      <c r="B715" s="69">
        <v>1</v>
      </c>
      <c r="C715" s="68">
        <v>39580000</v>
      </c>
      <c r="D715" s="70" t="s">
        <v>1488</v>
      </c>
      <c r="E715" s="70" t="s">
        <v>70</v>
      </c>
      <c r="F715" s="70" t="s">
        <v>128</v>
      </c>
      <c r="G715" s="69" t="s">
        <v>579</v>
      </c>
      <c r="H715" s="70" t="s">
        <v>1065</v>
      </c>
      <c r="I715" s="83">
        <v>0</v>
      </c>
      <c r="J715" s="83">
        <v>-661.5</v>
      </c>
      <c r="K715" s="83">
        <v>0</v>
      </c>
      <c r="L715" s="83">
        <v>0</v>
      </c>
      <c r="M715" s="83">
        <v>0</v>
      </c>
      <c r="N715" s="83">
        <v>-661.5</v>
      </c>
      <c r="O715" s="35">
        <f>ROWS($A$8:N715)</f>
        <v>708</v>
      </c>
      <c r="P715" s="35" t="str">
        <f>IF($A715='Signature Page'!$H$8,O715,"")</f>
        <v/>
      </c>
      <c r="Q715" s="35" t="str">
        <f>IFERROR(SMALL($P$8:$P$1794,ROWS($P$8:P715)),"")</f>
        <v/>
      </c>
      <c r="R715" s="31" t="str">
        <f t="shared" si="11"/>
        <v>H95039580000</v>
      </c>
    </row>
    <row r="716" spans="1:18" s="31" customFormat="1" ht="19.7" customHeight="1" x14ac:dyDescent="0.25">
      <c r="A716" s="68" t="s">
        <v>69</v>
      </c>
      <c r="B716" s="69">
        <v>5</v>
      </c>
      <c r="C716" s="68" t="s">
        <v>1418</v>
      </c>
      <c r="D716" s="70" t="s">
        <v>1055</v>
      </c>
      <c r="E716" s="70" t="s">
        <v>70</v>
      </c>
      <c r="F716" s="70" t="s">
        <v>1101</v>
      </c>
      <c r="G716" s="69" t="s">
        <v>1419</v>
      </c>
      <c r="H716" s="70" t="s">
        <v>1065</v>
      </c>
      <c r="I716" s="83">
        <v>-148314.84</v>
      </c>
      <c r="J716" s="83">
        <v>0</v>
      </c>
      <c r="K716" s="83">
        <v>148314.84</v>
      </c>
      <c r="L716" s="83">
        <v>0</v>
      </c>
      <c r="M716" s="83">
        <v>0</v>
      </c>
      <c r="N716" s="83">
        <v>0</v>
      </c>
      <c r="O716" s="35">
        <f>ROWS($A$8:N716)</f>
        <v>709</v>
      </c>
      <c r="P716" s="35" t="str">
        <f>IF($A716='Signature Page'!$H$8,O716,"")</f>
        <v/>
      </c>
      <c r="Q716" s="35" t="str">
        <f>IFERROR(SMALL($P$8:$P$1794,ROWS($P$8:P716)),"")</f>
        <v/>
      </c>
      <c r="R716" s="31" t="str">
        <f t="shared" si="11"/>
        <v>H95051C70019</v>
      </c>
    </row>
    <row r="717" spans="1:18" s="31" customFormat="1" ht="19.7" customHeight="1" x14ac:dyDescent="0.25">
      <c r="A717" s="68" t="s">
        <v>71</v>
      </c>
      <c r="B717" s="69">
        <v>1</v>
      </c>
      <c r="C717" s="68">
        <v>10010000</v>
      </c>
      <c r="D717" s="70" t="s">
        <v>1053</v>
      </c>
      <c r="E717" s="70" t="s">
        <v>1155</v>
      </c>
      <c r="F717" s="70" t="s">
        <v>128</v>
      </c>
      <c r="G717" s="69" t="s">
        <v>128</v>
      </c>
      <c r="H717" s="70" t="s">
        <v>1065</v>
      </c>
      <c r="I717" s="83">
        <v>0</v>
      </c>
      <c r="J717" s="83">
        <v>0</v>
      </c>
      <c r="K717" s="83">
        <v>962197.94</v>
      </c>
      <c r="L717" s="83">
        <v>-9689</v>
      </c>
      <c r="M717" s="83">
        <v>0</v>
      </c>
      <c r="N717" s="83">
        <v>952508.94</v>
      </c>
      <c r="O717" s="35">
        <f>ROWS($A$8:N717)</f>
        <v>710</v>
      </c>
      <c r="P717" s="35" t="str">
        <f>IF($A717='Signature Page'!$H$8,O717,"")</f>
        <v/>
      </c>
      <c r="Q717" s="35" t="str">
        <f>IFERROR(SMALL($P$8:$P$1794,ROWS($P$8:P717)),"")</f>
        <v/>
      </c>
      <c r="R717" s="31" t="str">
        <f t="shared" si="11"/>
        <v>H96010010000</v>
      </c>
    </row>
    <row r="718" spans="1:18" s="31" customFormat="1" ht="19.7" customHeight="1" x14ac:dyDescent="0.25">
      <c r="A718" s="68" t="s">
        <v>71</v>
      </c>
      <c r="B718" s="69">
        <v>1</v>
      </c>
      <c r="C718" s="68">
        <v>10050023</v>
      </c>
      <c r="D718" s="70" t="s">
        <v>1053</v>
      </c>
      <c r="E718" s="70" t="s">
        <v>1155</v>
      </c>
      <c r="F718" s="70" t="s">
        <v>128</v>
      </c>
      <c r="G718" s="69" t="s">
        <v>1489</v>
      </c>
      <c r="H718" s="70" t="s">
        <v>1065</v>
      </c>
      <c r="I718" s="83">
        <v>0</v>
      </c>
      <c r="J718" s="83">
        <v>0</v>
      </c>
      <c r="K718" s="83">
        <v>341.54</v>
      </c>
      <c r="L718" s="83">
        <v>9689</v>
      </c>
      <c r="M718" s="83">
        <v>0</v>
      </c>
      <c r="N718" s="83">
        <v>10030.540000000001</v>
      </c>
      <c r="O718" s="35">
        <f>ROWS($A$8:N718)</f>
        <v>711</v>
      </c>
      <c r="P718" s="35" t="str">
        <f>IF($A718='Signature Page'!$H$8,O718,"")</f>
        <v/>
      </c>
      <c r="Q718" s="35" t="str">
        <f>IFERROR(SMALL($P$8:$P$1794,ROWS($P$8:P718)),"")</f>
        <v/>
      </c>
      <c r="R718" s="31" t="str">
        <f t="shared" si="11"/>
        <v>H96010050023</v>
      </c>
    </row>
    <row r="719" spans="1:18" s="31" customFormat="1" ht="19.7" customHeight="1" x14ac:dyDescent="0.25">
      <c r="A719" s="68" t="s">
        <v>71</v>
      </c>
      <c r="B719" s="69">
        <v>1</v>
      </c>
      <c r="C719" s="68">
        <v>30350099</v>
      </c>
      <c r="D719" s="70" t="s">
        <v>1057</v>
      </c>
      <c r="E719" s="70" t="s">
        <v>1155</v>
      </c>
      <c r="F719" s="70" t="s">
        <v>128</v>
      </c>
      <c r="G719" s="69" t="s">
        <v>1298</v>
      </c>
      <c r="H719" s="70" t="s">
        <v>1065</v>
      </c>
      <c r="I719" s="83">
        <v>-12376.93</v>
      </c>
      <c r="J719" s="83">
        <v>0</v>
      </c>
      <c r="K719" s="83">
        <v>564.87</v>
      </c>
      <c r="L719" s="83">
        <v>0</v>
      </c>
      <c r="M719" s="83">
        <v>0</v>
      </c>
      <c r="N719" s="83">
        <v>-11812.06</v>
      </c>
      <c r="O719" s="35">
        <f>ROWS($A$8:N719)</f>
        <v>712</v>
      </c>
      <c r="P719" s="35" t="str">
        <f>IF($A719='Signature Page'!$H$8,O719,"")</f>
        <v/>
      </c>
      <c r="Q719" s="35" t="str">
        <f>IFERROR(SMALL($P$8:$P$1794,ROWS($P$8:P719)),"")</f>
        <v/>
      </c>
      <c r="R719" s="31" t="str">
        <f t="shared" si="11"/>
        <v>H96030350099</v>
      </c>
    </row>
    <row r="720" spans="1:18" s="31" customFormat="1" ht="19.7" customHeight="1" x14ac:dyDescent="0.25">
      <c r="A720" s="68" t="s">
        <v>71</v>
      </c>
      <c r="B720" s="69">
        <v>1</v>
      </c>
      <c r="C720" s="68">
        <v>30980000</v>
      </c>
      <c r="D720" s="70" t="s">
        <v>1055</v>
      </c>
      <c r="E720" s="70" t="s">
        <v>1155</v>
      </c>
      <c r="F720" s="70" t="s">
        <v>128</v>
      </c>
      <c r="G720" s="69" t="s">
        <v>230</v>
      </c>
      <c r="H720" s="70" t="s">
        <v>1065</v>
      </c>
      <c r="I720" s="83">
        <v>-364998.14</v>
      </c>
      <c r="J720" s="83">
        <v>-40361.24</v>
      </c>
      <c r="K720" s="83">
        <v>477380.18</v>
      </c>
      <c r="L720" s="83">
        <v>-100000</v>
      </c>
      <c r="M720" s="83">
        <v>0</v>
      </c>
      <c r="N720" s="83">
        <v>-27979.200000000001</v>
      </c>
      <c r="O720" s="35">
        <f>ROWS($A$8:N720)</f>
        <v>713</v>
      </c>
      <c r="P720" s="35" t="str">
        <f>IF($A720='Signature Page'!$H$8,O720,"")</f>
        <v/>
      </c>
      <c r="Q720" s="35" t="str">
        <f>IFERROR(SMALL($P$8:$P$1794,ROWS($P$8:P720)),"")</f>
        <v/>
      </c>
      <c r="R720" s="31" t="str">
        <f t="shared" si="11"/>
        <v>H96030980000</v>
      </c>
    </row>
    <row r="721" spans="1:18" s="31" customFormat="1" ht="19.7" customHeight="1" x14ac:dyDescent="0.25">
      <c r="A721" s="68" t="s">
        <v>71</v>
      </c>
      <c r="B721" s="69">
        <v>1</v>
      </c>
      <c r="C721" s="68">
        <v>30980002</v>
      </c>
      <c r="D721" s="70" t="s">
        <v>1055</v>
      </c>
      <c r="E721" s="70" t="s">
        <v>1155</v>
      </c>
      <c r="F721" s="70" t="s">
        <v>128</v>
      </c>
      <c r="G721" s="69" t="s">
        <v>231</v>
      </c>
      <c r="H721" s="70" t="s">
        <v>1065</v>
      </c>
      <c r="I721" s="83">
        <v>-22387.01</v>
      </c>
      <c r="J721" s="83">
        <v>-3395</v>
      </c>
      <c r="K721" s="83">
        <v>80</v>
      </c>
      <c r="L721" s="83">
        <v>0</v>
      </c>
      <c r="M721" s="83">
        <v>0</v>
      </c>
      <c r="N721" s="83">
        <v>-25702.01</v>
      </c>
      <c r="O721" s="35">
        <f>ROWS($A$8:N721)</f>
        <v>714</v>
      </c>
      <c r="P721" s="35" t="str">
        <f>IF($A721='Signature Page'!$H$8,O721,"")</f>
        <v/>
      </c>
      <c r="Q721" s="35" t="str">
        <f>IFERROR(SMALL($P$8:$P$1794,ROWS($P$8:P721)),"")</f>
        <v/>
      </c>
      <c r="R721" s="31" t="str">
        <f t="shared" si="11"/>
        <v>H96030980002</v>
      </c>
    </row>
    <row r="722" spans="1:18" s="31" customFormat="1" ht="19.7" customHeight="1" x14ac:dyDescent="0.25">
      <c r="A722" s="68" t="s">
        <v>71</v>
      </c>
      <c r="B722" s="69">
        <v>1</v>
      </c>
      <c r="C722" s="68" t="s">
        <v>387</v>
      </c>
      <c r="D722" s="70" t="s">
        <v>1054</v>
      </c>
      <c r="E722" s="70" t="s">
        <v>1155</v>
      </c>
      <c r="F722" s="70" t="s">
        <v>128</v>
      </c>
      <c r="G722" s="69" t="s">
        <v>388</v>
      </c>
      <c r="H722" s="70" t="s">
        <v>1065</v>
      </c>
      <c r="I722" s="83">
        <v>-129.72999999999999</v>
      </c>
      <c r="J722" s="83">
        <v>0</v>
      </c>
      <c r="K722" s="83">
        <v>107.89</v>
      </c>
      <c r="L722" s="83">
        <v>0</v>
      </c>
      <c r="M722" s="83">
        <v>0</v>
      </c>
      <c r="N722" s="83">
        <v>-21.84</v>
      </c>
      <c r="O722" s="35">
        <f>ROWS($A$8:N722)</f>
        <v>715</v>
      </c>
      <c r="P722" s="35" t="str">
        <f>IF($A722='Signature Page'!$H$8,O722,"")</f>
        <v/>
      </c>
      <c r="Q722" s="35" t="str">
        <f>IFERROR(SMALL($P$8:$P$1794,ROWS($P$8:P722)),"")</f>
        <v/>
      </c>
      <c r="R722" s="31" t="str">
        <f t="shared" si="11"/>
        <v>H96034E40000</v>
      </c>
    </row>
    <row r="723" spans="1:18" s="31" customFormat="1" ht="19.7" customHeight="1" x14ac:dyDescent="0.25">
      <c r="A723" s="68" t="s">
        <v>71</v>
      </c>
      <c r="B723" s="69">
        <v>1</v>
      </c>
      <c r="C723" s="68">
        <v>39810000</v>
      </c>
      <c r="D723" s="70" t="s">
        <v>1053</v>
      </c>
      <c r="E723" s="70" t="s">
        <v>1155</v>
      </c>
      <c r="F723" s="70" t="s">
        <v>128</v>
      </c>
      <c r="G723" s="69" t="s">
        <v>593</v>
      </c>
      <c r="H723" s="70" t="s">
        <v>1065</v>
      </c>
      <c r="I723" s="83">
        <v>-181770.59</v>
      </c>
      <c r="J723" s="83">
        <v>-60675.58</v>
      </c>
      <c r="K723" s="83">
        <v>-31491.81</v>
      </c>
      <c r="L723" s="83">
        <v>100000</v>
      </c>
      <c r="M723" s="83">
        <v>0</v>
      </c>
      <c r="N723" s="83">
        <v>-173937.98</v>
      </c>
      <c r="O723" s="35">
        <f>ROWS($A$8:N723)</f>
        <v>716</v>
      </c>
      <c r="P723" s="35" t="str">
        <f>IF($A723='Signature Page'!$H$8,O723,"")</f>
        <v/>
      </c>
      <c r="Q723" s="35" t="str">
        <f>IFERROR(SMALL($P$8:$P$1794,ROWS($P$8:P723)),"")</f>
        <v/>
      </c>
      <c r="R723" s="31" t="str">
        <f t="shared" si="11"/>
        <v>H96039810000</v>
      </c>
    </row>
    <row r="724" spans="1:18" s="31" customFormat="1" ht="19.7" customHeight="1" x14ac:dyDescent="0.25">
      <c r="A724" s="68" t="s">
        <v>72</v>
      </c>
      <c r="B724" s="69">
        <v>1</v>
      </c>
      <c r="C724" s="68">
        <v>10010000</v>
      </c>
      <c r="D724" s="70" t="s">
        <v>1053</v>
      </c>
      <c r="E724" s="70" t="s">
        <v>1156</v>
      </c>
      <c r="F724" s="70" t="s">
        <v>128</v>
      </c>
      <c r="G724" s="69" t="s">
        <v>128</v>
      </c>
      <c r="H724" s="70" t="s">
        <v>1066</v>
      </c>
      <c r="I724" s="83">
        <v>3041.21</v>
      </c>
      <c r="J724" s="83">
        <v>0</v>
      </c>
      <c r="K724" s="83">
        <v>1890877311.21</v>
      </c>
      <c r="L724" s="83">
        <v>-662347</v>
      </c>
      <c r="M724" s="83">
        <v>0</v>
      </c>
      <c r="N724" s="83">
        <v>1890218005.4200001</v>
      </c>
      <c r="O724" s="35">
        <f>ROWS($A$8:N724)</f>
        <v>717</v>
      </c>
      <c r="P724" s="35" t="str">
        <f>IF($A724='Signature Page'!$H$8,O724,"")</f>
        <v/>
      </c>
      <c r="Q724" s="35" t="str">
        <f>IFERROR(SMALL($P$8:$P$1794,ROWS($P$8:P724)),"")</f>
        <v/>
      </c>
      <c r="R724" s="31" t="str">
        <f t="shared" si="11"/>
        <v>J02010010000</v>
      </c>
    </row>
    <row r="725" spans="1:18" s="31" customFormat="1" ht="19.7" customHeight="1" x14ac:dyDescent="0.25">
      <c r="A725" s="68" t="s">
        <v>72</v>
      </c>
      <c r="B725" s="69">
        <v>1</v>
      </c>
      <c r="C725" s="68">
        <v>10010020</v>
      </c>
      <c r="D725" s="70" t="s">
        <v>1053</v>
      </c>
      <c r="E725" s="70" t="s">
        <v>1156</v>
      </c>
      <c r="F725" s="70" t="s">
        <v>128</v>
      </c>
      <c r="G725" s="69" t="s">
        <v>1420</v>
      </c>
      <c r="H725" s="70" t="s">
        <v>1066</v>
      </c>
      <c r="I725" s="83">
        <v>0</v>
      </c>
      <c r="J725" s="83">
        <v>0</v>
      </c>
      <c r="K725" s="83">
        <v>16073532.140000001</v>
      </c>
      <c r="L725" s="83">
        <v>0</v>
      </c>
      <c r="M725" s="83">
        <v>0</v>
      </c>
      <c r="N725" s="83">
        <v>16073532.140000001</v>
      </c>
      <c r="O725" s="35">
        <f>ROWS($A$8:N725)</f>
        <v>718</v>
      </c>
      <c r="P725" s="35" t="str">
        <f>IF($A725='Signature Page'!$H$8,O725,"")</f>
        <v/>
      </c>
      <c r="Q725" s="35" t="str">
        <f>IFERROR(SMALL($P$8:$P$1794,ROWS($P$8:P725)),"")</f>
        <v/>
      </c>
      <c r="R725" s="31" t="str">
        <f t="shared" si="11"/>
        <v>J02010010020</v>
      </c>
    </row>
    <row r="726" spans="1:18" s="31" customFormat="1" ht="19.7" customHeight="1" x14ac:dyDescent="0.25">
      <c r="A726" s="68" t="s">
        <v>72</v>
      </c>
      <c r="B726" s="69">
        <v>1</v>
      </c>
      <c r="C726" s="68">
        <v>10050023</v>
      </c>
      <c r="D726" s="70" t="s">
        <v>1053</v>
      </c>
      <c r="E726" s="70" t="s">
        <v>1156</v>
      </c>
      <c r="F726" s="70" t="s">
        <v>128</v>
      </c>
      <c r="G726" s="69" t="s">
        <v>1489</v>
      </c>
      <c r="H726" s="70" t="s">
        <v>1066</v>
      </c>
      <c r="I726" s="83">
        <v>0</v>
      </c>
      <c r="J726" s="83">
        <v>0</v>
      </c>
      <c r="K726" s="83">
        <v>47659500</v>
      </c>
      <c r="L726" s="83">
        <v>662347</v>
      </c>
      <c r="M726" s="83">
        <v>0</v>
      </c>
      <c r="N726" s="83">
        <v>48321847</v>
      </c>
      <c r="O726" s="35">
        <f>ROWS($A$8:N726)</f>
        <v>719</v>
      </c>
      <c r="P726" s="35" t="str">
        <f>IF($A726='Signature Page'!$H$8,O726,"")</f>
        <v/>
      </c>
      <c r="Q726" s="35" t="str">
        <f>IFERROR(SMALL($P$8:$P$1794,ROWS($P$8:P726)),"")</f>
        <v/>
      </c>
      <c r="R726" s="31" t="str">
        <f t="shared" si="11"/>
        <v>J02010050023</v>
      </c>
    </row>
    <row r="727" spans="1:18" s="31" customFormat="1" ht="19.7" customHeight="1" x14ac:dyDescent="0.25">
      <c r="A727" s="68" t="s">
        <v>72</v>
      </c>
      <c r="B727" s="69">
        <v>1</v>
      </c>
      <c r="C727" s="68">
        <v>28230000</v>
      </c>
      <c r="D727" s="70" t="s">
        <v>1053</v>
      </c>
      <c r="E727" s="70" t="s">
        <v>1156</v>
      </c>
      <c r="F727" s="70" t="s">
        <v>128</v>
      </c>
      <c r="G727" s="69" t="s">
        <v>136</v>
      </c>
      <c r="H727" s="70" t="s">
        <v>1066</v>
      </c>
      <c r="I727" s="83">
        <v>0</v>
      </c>
      <c r="J727" s="83">
        <v>-703545.67</v>
      </c>
      <c r="K727" s="83">
        <v>0</v>
      </c>
      <c r="L727" s="83">
        <v>0</v>
      </c>
      <c r="M727" s="83">
        <v>0</v>
      </c>
      <c r="N727" s="83">
        <v>-703545.67</v>
      </c>
      <c r="O727" s="35">
        <f>ROWS($A$8:N727)</f>
        <v>720</v>
      </c>
      <c r="P727" s="35" t="str">
        <f>IF($A727='Signature Page'!$H$8,O727,"")</f>
        <v/>
      </c>
      <c r="Q727" s="35" t="str">
        <f>IFERROR(SMALL($P$8:$P$1794,ROWS($P$8:P727)),"")</f>
        <v/>
      </c>
      <c r="R727" s="31" t="str">
        <f t="shared" si="11"/>
        <v>J02028230000</v>
      </c>
    </row>
    <row r="728" spans="1:18" s="31" customFormat="1" ht="19.7" customHeight="1" x14ac:dyDescent="0.25">
      <c r="A728" s="68" t="s">
        <v>72</v>
      </c>
      <c r="B728" s="69">
        <v>1</v>
      </c>
      <c r="C728" s="68">
        <v>28370000</v>
      </c>
      <c r="D728" s="70" t="s">
        <v>1053</v>
      </c>
      <c r="E728" s="70" t="s">
        <v>1156</v>
      </c>
      <c r="F728" s="70" t="s">
        <v>128</v>
      </c>
      <c r="G728" s="69" t="s">
        <v>137</v>
      </c>
      <c r="H728" s="70" t="s">
        <v>1066</v>
      </c>
      <c r="I728" s="83">
        <v>0</v>
      </c>
      <c r="J728" s="83">
        <v>-1445.9</v>
      </c>
      <c r="K728" s="83">
        <v>0</v>
      </c>
      <c r="L728" s="83">
        <v>0</v>
      </c>
      <c r="M728" s="83">
        <v>0</v>
      </c>
      <c r="N728" s="83">
        <v>-1445.9</v>
      </c>
      <c r="O728" s="35">
        <f>ROWS($A$8:N728)</f>
        <v>721</v>
      </c>
      <c r="P728" s="35" t="str">
        <f>IF($A728='Signature Page'!$H$8,O728,"")</f>
        <v/>
      </c>
      <c r="Q728" s="35" t="str">
        <f>IFERROR(SMALL($P$8:$P$1794,ROWS($P$8:P728)),"")</f>
        <v/>
      </c>
      <c r="R728" s="31" t="str">
        <f t="shared" si="11"/>
        <v>J02028370000</v>
      </c>
    </row>
    <row r="729" spans="1:18" s="31" customFormat="1" ht="19.7" customHeight="1" x14ac:dyDescent="0.25">
      <c r="A729" s="68" t="s">
        <v>72</v>
      </c>
      <c r="B729" s="69">
        <v>1</v>
      </c>
      <c r="C729" s="68">
        <v>30370035</v>
      </c>
      <c r="D729" s="70" t="s">
        <v>1055</v>
      </c>
      <c r="E729" s="70" t="s">
        <v>1156</v>
      </c>
      <c r="F729" s="70" t="s">
        <v>128</v>
      </c>
      <c r="G729" s="69" t="s">
        <v>1421</v>
      </c>
      <c r="H729" s="70" t="s">
        <v>1066</v>
      </c>
      <c r="I729" s="83">
        <v>-19724503.199999999</v>
      </c>
      <c r="J729" s="83">
        <v>0</v>
      </c>
      <c r="K729" s="83">
        <v>0</v>
      </c>
      <c r="L729" s="83">
        <v>0</v>
      </c>
      <c r="M729" s="83">
        <v>0</v>
      </c>
      <c r="N729" s="83">
        <v>-19724503.199999999</v>
      </c>
      <c r="O729" s="35">
        <f>ROWS($A$8:N729)</f>
        <v>722</v>
      </c>
      <c r="P729" s="35" t="str">
        <f>IF($A729='Signature Page'!$H$8,O729,"")</f>
        <v/>
      </c>
      <c r="Q729" s="35" t="str">
        <f>IFERROR(SMALL($P$8:$P$1794,ROWS($P$8:P729)),"")</f>
        <v/>
      </c>
      <c r="R729" s="31" t="str">
        <f t="shared" si="11"/>
        <v>J02030370035</v>
      </c>
    </row>
    <row r="730" spans="1:18" s="31" customFormat="1" ht="19.7" customHeight="1" x14ac:dyDescent="0.25">
      <c r="A730" s="68" t="s">
        <v>72</v>
      </c>
      <c r="B730" s="69">
        <v>1</v>
      </c>
      <c r="C730" s="68">
        <v>30980000</v>
      </c>
      <c r="D730" s="70" t="s">
        <v>1055</v>
      </c>
      <c r="E730" s="70" t="s">
        <v>1156</v>
      </c>
      <c r="F730" s="70" t="s">
        <v>128</v>
      </c>
      <c r="G730" s="69" t="s">
        <v>230</v>
      </c>
      <c r="H730" s="70" t="s">
        <v>1066</v>
      </c>
      <c r="I730" s="83">
        <v>-200</v>
      </c>
      <c r="J730" s="83">
        <v>0</v>
      </c>
      <c r="K730" s="83">
        <v>200</v>
      </c>
      <c r="L730" s="83">
        <v>0</v>
      </c>
      <c r="M730" s="83">
        <v>0</v>
      </c>
      <c r="N730" s="83">
        <v>0</v>
      </c>
      <c r="O730" s="35">
        <f>ROWS($A$8:N730)</f>
        <v>723</v>
      </c>
      <c r="P730" s="35" t="str">
        <f>IF($A730='Signature Page'!$H$8,O730,"")</f>
        <v/>
      </c>
      <c r="Q730" s="35" t="str">
        <f>IFERROR(SMALL($P$8:$P$1794,ROWS($P$8:P730)),"")</f>
        <v/>
      </c>
      <c r="R730" s="31" t="str">
        <f t="shared" si="11"/>
        <v>J02030980000</v>
      </c>
    </row>
    <row r="731" spans="1:18" s="31" customFormat="1" ht="19.7" customHeight="1" x14ac:dyDescent="0.25">
      <c r="A731" s="68" t="s">
        <v>72</v>
      </c>
      <c r="B731" s="69">
        <v>1</v>
      </c>
      <c r="C731" s="68">
        <v>31870000</v>
      </c>
      <c r="D731" s="70" t="s">
        <v>1053</v>
      </c>
      <c r="E731" s="70" t="s">
        <v>1156</v>
      </c>
      <c r="F731" s="70" t="s">
        <v>128</v>
      </c>
      <c r="G731" s="69" t="s">
        <v>263</v>
      </c>
      <c r="H731" s="70" t="s">
        <v>1066</v>
      </c>
      <c r="I731" s="83">
        <v>-395865464.61000001</v>
      </c>
      <c r="J731" s="83">
        <v>0</v>
      </c>
      <c r="K731" s="83">
        <v>0</v>
      </c>
      <c r="L731" s="83">
        <v>-531659.18000000005</v>
      </c>
      <c r="M731" s="83">
        <v>0</v>
      </c>
      <c r="N731" s="83">
        <v>-396397123.79000002</v>
      </c>
      <c r="O731" s="35">
        <f>ROWS($A$8:N731)</f>
        <v>724</v>
      </c>
      <c r="P731" s="35" t="str">
        <f>IF($A731='Signature Page'!$H$8,O731,"")</f>
        <v/>
      </c>
      <c r="Q731" s="35" t="str">
        <f>IFERROR(SMALL($P$8:$P$1794,ROWS($P$8:P731)),"")</f>
        <v/>
      </c>
      <c r="R731" s="31" t="str">
        <f t="shared" si="11"/>
        <v>J02031870000</v>
      </c>
    </row>
    <row r="732" spans="1:18" s="31" customFormat="1" ht="19.7" customHeight="1" x14ac:dyDescent="0.25">
      <c r="A732" s="68" t="s">
        <v>72</v>
      </c>
      <c r="B732" s="69">
        <v>1</v>
      </c>
      <c r="C732" s="68">
        <v>31880000</v>
      </c>
      <c r="D732" s="70" t="s">
        <v>1057</v>
      </c>
      <c r="E732" s="70" t="s">
        <v>1156</v>
      </c>
      <c r="F732" s="70" t="s">
        <v>128</v>
      </c>
      <c r="G732" s="69" t="s">
        <v>264</v>
      </c>
      <c r="H732" s="70" t="s">
        <v>1066</v>
      </c>
      <c r="I732" s="83">
        <v>-43046932.700000003</v>
      </c>
      <c r="J732" s="83">
        <v>1792809.69</v>
      </c>
      <c r="K732" s="83">
        <v>6850129.9699999997</v>
      </c>
      <c r="L732" s="83">
        <v>-3522809.35</v>
      </c>
      <c r="M732" s="83">
        <v>0</v>
      </c>
      <c r="N732" s="83">
        <v>-37926802.390000001</v>
      </c>
      <c r="O732" s="35">
        <f>ROWS($A$8:N732)</f>
        <v>725</v>
      </c>
      <c r="P732" s="35" t="str">
        <f>IF($A732='Signature Page'!$H$8,O732,"")</f>
        <v/>
      </c>
      <c r="Q732" s="35" t="str">
        <f>IFERROR(SMALL($P$8:$P$1794,ROWS($P$8:P732)),"")</f>
        <v/>
      </c>
      <c r="R732" s="31" t="str">
        <f t="shared" si="11"/>
        <v>J02031880000</v>
      </c>
    </row>
    <row r="733" spans="1:18" s="31" customFormat="1" ht="19.7" customHeight="1" x14ac:dyDescent="0.25">
      <c r="A733" s="68" t="s">
        <v>72</v>
      </c>
      <c r="B733" s="69">
        <v>5</v>
      </c>
      <c r="C733" s="68">
        <v>34410000</v>
      </c>
      <c r="D733" s="70" t="s">
        <v>1055</v>
      </c>
      <c r="E733" s="70" t="s">
        <v>1156</v>
      </c>
      <c r="F733" s="70" t="s">
        <v>1101</v>
      </c>
      <c r="G733" s="69" t="s">
        <v>344</v>
      </c>
      <c r="H733" s="70" t="s">
        <v>1066</v>
      </c>
      <c r="I733" s="83">
        <v>-143787836.94</v>
      </c>
      <c r="J733" s="83">
        <v>-22250320.829999998</v>
      </c>
      <c r="K733" s="83">
        <v>974555.30999999098</v>
      </c>
      <c r="L733" s="83">
        <v>0</v>
      </c>
      <c r="M733" s="83">
        <v>0</v>
      </c>
      <c r="N733" s="83">
        <v>-165063602.46000001</v>
      </c>
      <c r="O733" s="35">
        <f>ROWS($A$8:N733)</f>
        <v>726</v>
      </c>
      <c r="P733" s="35" t="str">
        <f>IF($A733='Signature Page'!$H$8,O733,"")</f>
        <v/>
      </c>
      <c r="Q733" s="35" t="str">
        <f>IFERROR(SMALL($P$8:$P$1794,ROWS($P$8:P733)),"")</f>
        <v/>
      </c>
      <c r="R733" s="31" t="str">
        <f t="shared" si="11"/>
        <v>J02034410000</v>
      </c>
    </row>
    <row r="734" spans="1:18" s="31" customFormat="1" ht="19.7" customHeight="1" x14ac:dyDescent="0.25">
      <c r="A734" s="68" t="s">
        <v>72</v>
      </c>
      <c r="B734" s="69">
        <v>1</v>
      </c>
      <c r="C734" s="68">
        <v>34420000</v>
      </c>
      <c r="D734" s="70" t="s">
        <v>1054</v>
      </c>
      <c r="E734" s="70" t="s">
        <v>1156</v>
      </c>
      <c r="F734" s="70" t="s">
        <v>128</v>
      </c>
      <c r="G734" s="69" t="s">
        <v>345</v>
      </c>
      <c r="H734" s="70" t="s">
        <v>1066</v>
      </c>
      <c r="I734" s="83">
        <v>-74954725.689999998</v>
      </c>
      <c r="J734" s="83">
        <v>-91453794.150000006</v>
      </c>
      <c r="K734" s="83">
        <v>20530418.940000001</v>
      </c>
      <c r="L734" s="83">
        <v>4736461.37</v>
      </c>
      <c r="M734" s="83">
        <v>0</v>
      </c>
      <c r="N734" s="83">
        <v>-141141639.53</v>
      </c>
      <c r="O734" s="35">
        <f>ROWS($A$8:N734)</f>
        <v>727</v>
      </c>
      <c r="P734" s="35" t="str">
        <f>IF($A734='Signature Page'!$H$8,O734,"")</f>
        <v/>
      </c>
      <c r="Q734" s="35" t="str">
        <f>IFERROR(SMALL($P$8:$P$1794,ROWS($P$8:P734)),"")</f>
        <v/>
      </c>
      <c r="R734" s="31" t="str">
        <f t="shared" si="11"/>
        <v>J02034420000</v>
      </c>
    </row>
    <row r="735" spans="1:18" s="31" customFormat="1" ht="19.7" customHeight="1" x14ac:dyDescent="0.25">
      <c r="A735" s="68" t="s">
        <v>72</v>
      </c>
      <c r="B735" s="69">
        <v>5</v>
      </c>
      <c r="C735" s="68">
        <v>34750000</v>
      </c>
      <c r="D735" s="70" t="s">
        <v>1055</v>
      </c>
      <c r="E735" s="70" t="s">
        <v>1156</v>
      </c>
      <c r="F735" s="70" t="s">
        <v>1101</v>
      </c>
      <c r="G735" s="69" t="s">
        <v>380</v>
      </c>
      <c r="H735" s="70" t="s">
        <v>1066</v>
      </c>
      <c r="I735" s="83">
        <v>-267836</v>
      </c>
      <c r="J735" s="83">
        <v>0</v>
      </c>
      <c r="K735" s="83">
        <v>245154.25</v>
      </c>
      <c r="L735" s="83">
        <v>12056</v>
      </c>
      <c r="M735" s="83">
        <v>0</v>
      </c>
      <c r="N735" s="83">
        <v>-10625.75</v>
      </c>
      <c r="O735" s="35">
        <f>ROWS($A$8:N735)</f>
        <v>728</v>
      </c>
      <c r="P735" s="35" t="str">
        <f>IF($A735='Signature Page'!$H$8,O735,"")</f>
        <v/>
      </c>
      <c r="Q735" s="35" t="str">
        <f>IFERROR(SMALL($P$8:$P$1794,ROWS($P$8:P735)),"")</f>
        <v/>
      </c>
      <c r="R735" s="31" t="str">
        <f t="shared" si="11"/>
        <v>J02034750000</v>
      </c>
    </row>
    <row r="736" spans="1:18" s="31" customFormat="1" ht="19.7" customHeight="1" x14ac:dyDescent="0.25">
      <c r="A736" s="68" t="s">
        <v>72</v>
      </c>
      <c r="B736" s="69">
        <v>1</v>
      </c>
      <c r="C736" s="68">
        <v>34760000</v>
      </c>
      <c r="D736" s="70" t="s">
        <v>1053</v>
      </c>
      <c r="E736" s="70" t="s">
        <v>1156</v>
      </c>
      <c r="F736" s="70" t="s">
        <v>128</v>
      </c>
      <c r="G736" s="69" t="s">
        <v>381</v>
      </c>
      <c r="H736" s="70" t="s">
        <v>1066</v>
      </c>
      <c r="I736" s="83">
        <v>0</v>
      </c>
      <c r="J736" s="83">
        <v>-58916706.539999999</v>
      </c>
      <c r="K736" s="83">
        <v>58916706.539999999</v>
      </c>
      <c r="L736" s="83">
        <v>0</v>
      </c>
      <c r="M736" s="83">
        <v>0</v>
      </c>
      <c r="N736" s="83">
        <v>-1.4901161193847699E-8</v>
      </c>
      <c r="O736" s="35">
        <f>ROWS($A$8:N736)</f>
        <v>729</v>
      </c>
      <c r="P736" s="35" t="str">
        <f>IF($A736='Signature Page'!$H$8,O736,"")</f>
        <v/>
      </c>
      <c r="Q736" s="35" t="str">
        <f>IFERROR(SMALL($P$8:$P$1794,ROWS($P$8:P736)),"")</f>
        <v/>
      </c>
      <c r="R736" s="31" t="str">
        <f t="shared" si="11"/>
        <v>J02034760000</v>
      </c>
    </row>
    <row r="737" spans="1:18" s="31" customFormat="1" ht="19.7" customHeight="1" x14ac:dyDescent="0.25">
      <c r="A737" s="68" t="s">
        <v>72</v>
      </c>
      <c r="B737" s="69">
        <v>5</v>
      </c>
      <c r="C737" s="68" t="s">
        <v>418</v>
      </c>
      <c r="D737" s="70" t="s">
        <v>1055</v>
      </c>
      <c r="E737" s="70" t="s">
        <v>1156</v>
      </c>
      <c r="F737" s="70" t="s">
        <v>1101</v>
      </c>
      <c r="G737" s="69" t="s">
        <v>419</v>
      </c>
      <c r="H737" s="70" t="s">
        <v>1066</v>
      </c>
      <c r="I737" s="83">
        <v>-5735623.0899999999</v>
      </c>
      <c r="J737" s="83">
        <v>0</v>
      </c>
      <c r="K737" s="83">
        <v>5781988.54</v>
      </c>
      <c r="L737" s="83">
        <v>-5000000</v>
      </c>
      <c r="M737" s="83">
        <v>0</v>
      </c>
      <c r="N737" s="83">
        <v>-4953634.55</v>
      </c>
      <c r="O737" s="35">
        <f>ROWS($A$8:N737)</f>
        <v>730</v>
      </c>
      <c r="P737" s="35" t="str">
        <f>IF($A737='Signature Page'!$H$8,O737,"")</f>
        <v/>
      </c>
      <c r="Q737" s="35" t="str">
        <f>IFERROR(SMALL($P$8:$P$1794,ROWS($P$8:P737)),"")</f>
        <v/>
      </c>
      <c r="R737" s="31" t="str">
        <f t="shared" si="11"/>
        <v>J02035B40000</v>
      </c>
    </row>
    <row r="738" spans="1:18" s="31" customFormat="1" ht="19.7" customHeight="1" x14ac:dyDescent="0.25">
      <c r="A738" s="68" t="s">
        <v>72</v>
      </c>
      <c r="B738" s="69">
        <v>5</v>
      </c>
      <c r="C738" s="68">
        <v>38450000</v>
      </c>
      <c r="D738" s="70" t="s">
        <v>1055</v>
      </c>
      <c r="E738" s="70" t="s">
        <v>1156</v>
      </c>
      <c r="F738" s="70" t="s">
        <v>1101</v>
      </c>
      <c r="G738" s="69" t="s">
        <v>543</v>
      </c>
      <c r="H738" s="70" t="s">
        <v>1066</v>
      </c>
      <c r="I738" s="83">
        <v>-477263.59</v>
      </c>
      <c r="J738" s="83">
        <v>-53416.65</v>
      </c>
      <c r="K738" s="83">
        <v>0</v>
      </c>
      <c r="L738" s="83">
        <v>0</v>
      </c>
      <c r="M738" s="83">
        <v>0</v>
      </c>
      <c r="N738" s="83">
        <v>-530680.24</v>
      </c>
      <c r="O738" s="35">
        <f>ROWS($A$8:N738)</f>
        <v>731</v>
      </c>
      <c r="P738" s="35" t="str">
        <f>IF($A738='Signature Page'!$H$8,O738,"")</f>
        <v/>
      </c>
      <c r="Q738" s="35" t="str">
        <f>IFERROR(SMALL($P$8:$P$1794,ROWS($P$8:P738)),"")</f>
        <v/>
      </c>
      <c r="R738" s="31" t="str">
        <f t="shared" si="11"/>
        <v>J02038450000</v>
      </c>
    </row>
    <row r="739" spans="1:18" s="31" customFormat="1" ht="19.7" customHeight="1" x14ac:dyDescent="0.25">
      <c r="A739" s="68" t="s">
        <v>72</v>
      </c>
      <c r="B739" s="69">
        <v>1</v>
      </c>
      <c r="C739" s="68">
        <v>39580000</v>
      </c>
      <c r="D739" s="70" t="s">
        <v>1057</v>
      </c>
      <c r="E739" s="70" t="s">
        <v>1156</v>
      </c>
      <c r="F739" s="70" t="s">
        <v>128</v>
      </c>
      <c r="G739" s="69" t="s">
        <v>579</v>
      </c>
      <c r="H739" s="70" t="s">
        <v>1066</v>
      </c>
      <c r="I739" s="83">
        <v>-20</v>
      </c>
      <c r="J739" s="83">
        <v>-22734.12</v>
      </c>
      <c r="K739" s="83">
        <v>0</v>
      </c>
      <c r="L739" s="83">
        <v>0</v>
      </c>
      <c r="M739" s="83">
        <v>0</v>
      </c>
      <c r="N739" s="83">
        <v>-22754.12</v>
      </c>
      <c r="O739" s="35">
        <f>ROWS($A$8:N739)</f>
        <v>732</v>
      </c>
      <c r="P739" s="35" t="str">
        <f>IF($A739='Signature Page'!$H$8,O739,"")</f>
        <v/>
      </c>
      <c r="Q739" s="35" t="str">
        <f>IFERROR(SMALL($P$8:$P$1794,ROWS($P$8:P739)),"")</f>
        <v/>
      </c>
      <c r="R739" s="31" t="str">
        <f t="shared" si="11"/>
        <v>J02039580000</v>
      </c>
    </row>
    <row r="740" spans="1:18" s="31" customFormat="1" ht="19.7" customHeight="1" x14ac:dyDescent="0.25">
      <c r="A740" s="68" t="s">
        <v>72</v>
      </c>
      <c r="B740" s="69">
        <v>5</v>
      </c>
      <c r="C740" s="68">
        <v>41760000</v>
      </c>
      <c r="D740" s="70" t="s">
        <v>1055</v>
      </c>
      <c r="E740" s="70" t="s">
        <v>1156</v>
      </c>
      <c r="F740" s="70" t="s">
        <v>1101</v>
      </c>
      <c r="G740" s="69" t="s">
        <v>625</v>
      </c>
      <c r="H740" s="70" t="s">
        <v>1066</v>
      </c>
      <c r="I740" s="83">
        <v>-16360536.1</v>
      </c>
      <c r="J740" s="83">
        <v>-839614.29</v>
      </c>
      <c r="K740" s="83">
        <v>1792323.38</v>
      </c>
      <c r="L740" s="83">
        <v>0</v>
      </c>
      <c r="M740" s="83">
        <v>0</v>
      </c>
      <c r="N740" s="83">
        <v>-15407827.01</v>
      </c>
      <c r="O740" s="35">
        <f>ROWS($A$8:N740)</f>
        <v>733</v>
      </c>
      <c r="P740" s="35" t="str">
        <f>IF($A740='Signature Page'!$H$8,O740,"")</f>
        <v/>
      </c>
      <c r="Q740" s="35" t="str">
        <f>IFERROR(SMALL($P$8:$P$1794,ROWS($P$8:P740)),"")</f>
        <v/>
      </c>
      <c r="R740" s="31" t="str">
        <f t="shared" si="11"/>
        <v>J02041760000</v>
      </c>
    </row>
    <row r="741" spans="1:18" s="31" customFormat="1" ht="19.7" customHeight="1" x14ac:dyDescent="0.25">
      <c r="A741" s="68" t="s">
        <v>72</v>
      </c>
      <c r="B741" s="69">
        <v>5</v>
      </c>
      <c r="C741" s="68">
        <v>41760002</v>
      </c>
      <c r="D741" s="70" t="s">
        <v>1055</v>
      </c>
      <c r="E741" s="70" t="s">
        <v>1156</v>
      </c>
      <c r="F741" s="70" t="s">
        <v>1101</v>
      </c>
      <c r="G741" s="69" t="s">
        <v>40</v>
      </c>
      <c r="H741" s="70" t="s">
        <v>1066</v>
      </c>
      <c r="I741" s="83">
        <v>-142370</v>
      </c>
      <c r="J741" s="83">
        <v>-2667.37</v>
      </c>
      <c r="K741" s="83">
        <v>0</v>
      </c>
      <c r="L741" s="83">
        <v>0</v>
      </c>
      <c r="M741" s="83">
        <v>0</v>
      </c>
      <c r="N741" s="83">
        <v>-145037.37</v>
      </c>
      <c r="O741" s="35">
        <f>ROWS($A$8:N741)</f>
        <v>734</v>
      </c>
      <c r="P741" s="35" t="str">
        <f>IF($A741='Signature Page'!$H$8,O741,"")</f>
        <v/>
      </c>
      <c r="Q741" s="35" t="str">
        <f>IFERROR(SMALL($P$8:$P$1794,ROWS($P$8:P741)),"")</f>
        <v/>
      </c>
      <c r="R741" s="31" t="str">
        <f t="shared" si="11"/>
        <v>J02041760002</v>
      </c>
    </row>
    <row r="742" spans="1:18" s="31" customFormat="1" ht="19.7" customHeight="1" x14ac:dyDescent="0.25">
      <c r="A742" s="68" t="s">
        <v>72</v>
      </c>
      <c r="B742" s="69">
        <v>21</v>
      </c>
      <c r="C742" s="68">
        <v>42750000</v>
      </c>
      <c r="D742" s="70" t="s">
        <v>1055</v>
      </c>
      <c r="E742" s="70" t="s">
        <v>1156</v>
      </c>
      <c r="F742" s="70" t="s">
        <v>1122</v>
      </c>
      <c r="G742" s="69" t="s">
        <v>647</v>
      </c>
      <c r="H742" s="70" t="s">
        <v>1066</v>
      </c>
      <c r="I742" s="83">
        <v>-164327320.52000001</v>
      </c>
      <c r="J742" s="83">
        <v>-2718788.39</v>
      </c>
      <c r="K742" s="83">
        <v>30260318.219999999</v>
      </c>
      <c r="L742" s="83">
        <v>-77136011.5</v>
      </c>
      <c r="M742" s="83">
        <v>0</v>
      </c>
      <c r="N742" s="83">
        <v>-213921802.19</v>
      </c>
      <c r="O742" s="35">
        <f>ROWS($A$8:N742)</f>
        <v>735</v>
      </c>
      <c r="P742" s="35" t="str">
        <f>IF($A742='Signature Page'!$H$8,O742,"")</f>
        <v/>
      </c>
      <c r="Q742" s="35" t="str">
        <f>IFERROR(SMALL($P$8:$P$1794,ROWS($P$8:P742)),"")</f>
        <v/>
      </c>
      <c r="R742" s="31" t="str">
        <f t="shared" si="11"/>
        <v>J02042750000</v>
      </c>
    </row>
    <row r="743" spans="1:18" s="31" customFormat="1" ht="19.7" customHeight="1" x14ac:dyDescent="0.25">
      <c r="A743" s="68" t="s">
        <v>72</v>
      </c>
      <c r="B743" s="69">
        <v>1</v>
      </c>
      <c r="C743" s="68">
        <v>44790000</v>
      </c>
      <c r="D743" s="70" t="s">
        <v>1055</v>
      </c>
      <c r="E743" s="70" t="s">
        <v>1156</v>
      </c>
      <c r="F743" s="70" t="s">
        <v>128</v>
      </c>
      <c r="G743" s="69" t="s">
        <v>718</v>
      </c>
      <c r="H743" s="70" t="s">
        <v>1066</v>
      </c>
      <c r="I743" s="83">
        <v>-75207865.959999993</v>
      </c>
      <c r="J743" s="83">
        <v>-276496829</v>
      </c>
      <c r="K743" s="83">
        <v>257192309</v>
      </c>
      <c r="L743" s="83">
        <v>-12056</v>
      </c>
      <c r="M743" s="83">
        <v>0</v>
      </c>
      <c r="N743" s="83">
        <v>-94524441.959999993</v>
      </c>
      <c r="O743" s="35">
        <f>ROWS($A$8:N743)</f>
        <v>736</v>
      </c>
      <c r="P743" s="35" t="str">
        <f>IF($A743='Signature Page'!$H$8,O743,"")</f>
        <v/>
      </c>
      <c r="Q743" s="35" t="str">
        <f>IFERROR(SMALL($P$8:$P$1794,ROWS($P$8:P743)),"")</f>
        <v/>
      </c>
      <c r="R743" s="31" t="str">
        <f t="shared" si="11"/>
        <v>J02044790000</v>
      </c>
    </row>
    <row r="744" spans="1:18" s="31" customFormat="1" ht="19.7" customHeight="1" x14ac:dyDescent="0.25">
      <c r="A744" s="68" t="s">
        <v>72</v>
      </c>
      <c r="B744" s="69">
        <v>5</v>
      </c>
      <c r="C744" s="68" t="s">
        <v>838</v>
      </c>
      <c r="D744" s="70" t="s">
        <v>1055</v>
      </c>
      <c r="E744" s="70" t="s">
        <v>1156</v>
      </c>
      <c r="F744" s="70" t="s">
        <v>1101</v>
      </c>
      <c r="G744" s="69" t="s">
        <v>839</v>
      </c>
      <c r="H744" s="70" t="s">
        <v>1066</v>
      </c>
      <c r="I744" s="83">
        <v>-117645911.22</v>
      </c>
      <c r="J744" s="83">
        <v>0</v>
      </c>
      <c r="K744" s="83">
        <v>-18096996.25</v>
      </c>
      <c r="L744" s="83">
        <v>0</v>
      </c>
      <c r="M744" s="83">
        <v>0</v>
      </c>
      <c r="N744" s="83">
        <v>-135742907.47</v>
      </c>
      <c r="O744" s="35">
        <f>ROWS($A$8:N744)</f>
        <v>737</v>
      </c>
      <c r="P744" s="35" t="str">
        <f>IF($A744='Signature Page'!$H$8,O744,"")</f>
        <v/>
      </c>
      <c r="Q744" s="35" t="str">
        <f>IFERROR(SMALL($P$8:$P$1794,ROWS($P$8:P744)),"")</f>
        <v/>
      </c>
      <c r="R744" s="31" t="str">
        <f t="shared" si="11"/>
        <v>J02046K50000</v>
      </c>
    </row>
    <row r="745" spans="1:18" s="31" customFormat="1" ht="19.7" customHeight="1" x14ac:dyDescent="0.25">
      <c r="A745" s="68" t="s">
        <v>72</v>
      </c>
      <c r="B745" s="69">
        <v>1</v>
      </c>
      <c r="C745" s="68">
        <v>49730000</v>
      </c>
      <c r="D745" s="70" t="s">
        <v>1055</v>
      </c>
      <c r="E745" s="70" t="s">
        <v>1156</v>
      </c>
      <c r="F745" s="70" t="s">
        <v>128</v>
      </c>
      <c r="G745" s="69" t="s">
        <v>931</v>
      </c>
      <c r="H745" s="70" t="s">
        <v>1066</v>
      </c>
      <c r="I745" s="83">
        <v>-469245.98</v>
      </c>
      <c r="J745" s="83">
        <v>-831.65</v>
      </c>
      <c r="K745" s="83">
        <v>342022.44</v>
      </c>
      <c r="L745" s="83">
        <v>0</v>
      </c>
      <c r="M745" s="83">
        <v>0</v>
      </c>
      <c r="N745" s="83">
        <v>-128055.19</v>
      </c>
      <c r="O745" s="35">
        <f>ROWS($A$8:N745)</f>
        <v>738</v>
      </c>
      <c r="P745" s="35" t="str">
        <f>IF($A745='Signature Page'!$H$8,O745,"")</f>
        <v/>
      </c>
      <c r="Q745" s="35" t="str">
        <f>IFERROR(SMALL($P$8:$P$1794,ROWS($P$8:P745)),"")</f>
        <v/>
      </c>
      <c r="R745" s="31" t="str">
        <f t="shared" si="11"/>
        <v>J02049730000</v>
      </c>
    </row>
    <row r="746" spans="1:18" s="31" customFormat="1" ht="19.7" customHeight="1" x14ac:dyDescent="0.25">
      <c r="A746" s="68" t="s">
        <v>72</v>
      </c>
      <c r="B746" s="69">
        <v>5</v>
      </c>
      <c r="C746" s="68">
        <v>50020000</v>
      </c>
      <c r="D746" s="70" t="s">
        <v>1055</v>
      </c>
      <c r="E746" s="70" t="s">
        <v>1156</v>
      </c>
      <c r="F746" s="70" t="s">
        <v>1101</v>
      </c>
      <c r="G746" s="69" t="s">
        <v>980</v>
      </c>
      <c r="H746" s="70" t="s">
        <v>1066</v>
      </c>
      <c r="I746" s="83">
        <v>47709330.450000003</v>
      </c>
      <c r="J746" s="83">
        <v>-300108474.22000003</v>
      </c>
      <c r="K746" s="83">
        <v>282098106.17000002</v>
      </c>
      <c r="L746" s="83">
        <v>0</v>
      </c>
      <c r="M746" s="83">
        <v>0</v>
      </c>
      <c r="N746" s="83">
        <v>29698962.399999999</v>
      </c>
      <c r="O746" s="35">
        <f>ROWS($A$8:N746)</f>
        <v>739</v>
      </c>
      <c r="P746" s="35" t="str">
        <f>IF($A746='Signature Page'!$H$8,O746,"")</f>
        <v/>
      </c>
      <c r="Q746" s="35" t="str">
        <f>IFERROR(SMALL($P$8:$P$1794,ROWS($P$8:P746)),"")</f>
        <v/>
      </c>
      <c r="R746" s="31" t="str">
        <f t="shared" si="11"/>
        <v>J02050020000</v>
      </c>
    </row>
    <row r="747" spans="1:18" s="31" customFormat="1" ht="19.7" customHeight="1" x14ac:dyDescent="0.25">
      <c r="A747" s="68" t="s">
        <v>72</v>
      </c>
      <c r="B747" s="69">
        <v>5</v>
      </c>
      <c r="C747" s="68">
        <v>50550000</v>
      </c>
      <c r="D747" s="70" t="s">
        <v>1055</v>
      </c>
      <c r="E747" s="70" t="s">
        <v>1156</v>
      </c>
      <c r="F747" s="70" t="s">
        <v>1101</v>
      </c>
      <c r="G747" s="69" t="s">
        <v>982</v>
      </c>
      <c r="H747" s="70" t="s">
        <v>1066</v>
      </c>
      <c r="I747" s="83">
        <v>1378364.93</v>
      </c>
      <c r="J747" s="83">
        <v>-7638270.4199999999</v>
      </c>
      <c r="K747" s="83">
        <v>6259905.4900000002</v>
      </c>
      <c r="L747" s="83">
        <v>0</v>
      </c>
      <c r="M747" s="83">
        <v>0</v>
      </c>
      <c r="N747" s="83">
        <v>0</v>
      </c>
      <c r="O747" s="35">
        <f>ROWS($A$8:N747)</f>
        <v>740</v>
      </c>
      <c r="P747" s="35" t="str">
        <f>IF($A747='Signature Page'!$H$8,O747,"")</f>
        <v/>
      </c>
      <c r="Q747" s="35" t="str">
        <f>IFERROR(SMALL($P$8:$P$1794,ROWS($P$8:P747)),"")</f>
        <v/>
      </c>
      <c r="R747" s="31" t="str">
        <f t="shared" si="11"/>
        <v>J02050550000</v>
      </c>
    </row>
    <row r="748" spans="1:18" s="31" customFormat="1" ht="19.7" customHeight="1" x14ac:dyDescent="0.25">
      <c r="A748" s="68" t="s">
        <v>72</v>
      </c>
      <c r="B748" s="69">
        <v>5</v>
      </c>
      <c r="C748" s="68" t="s">
        <v>1247</v>
      </c>
      <c r="D748" s="70" t="s">
        <v>1055</v>
      </c>
      <c r="E748" s="70" t="s">
        <v>1156</v>
      </c>
      <c r="F748" s="70" t="s">
        <v>1101</v>
      </c>
      <c r="G748" s="69" t="s">
        <v>1240</v>
      </c>
      <c r="H748" s="70" t="s">
        <v>1066</v>
      </c>
      <c r="I748" s="83">
        <v>286526.46000000002</v>
      </c>
      <c r="J748" s="83">
        <v>-502602781.48000002</v>
      </c>
      <c r="K748" s="83">
        <v>493761127.81</v>
      </c>
      <c r="L748" s="83">
        <v>-20375.580000000002</v>
      </c>
      <c r="M748" s="83">
        <v>0</v>
      </c>
      <c r="N748" s="83">
        <v>-8575502.7900000401</v>
      </c>
      <c r="O748" s="35">
        <f>ROWS($A$8:N748)</f>
        <v>741</v>
      </c>
      <c r="P748" s="35" t="str">
        <f>IF($A748='Signature Page'!$H$8,O748,"")</f>
        <v/>
      </c>
      <c r="Q748" s="35" t="str">
        <f>IFERROR(SMALL($P$8:$P$1794,ROWS($P$8:P748)),"")</f>
        <v/>
      </c>
      <c r="R748" s="31" t="str">
        <f t="shared" si="11"/>
        <v>J02051C20001</v>
      </c>
    </row>
    <row r="749" spans="1:18" s="31" customFormat="1" ht="19.7" customHeight="1" x14ac:dyDescent="0.25">
      <c r="A749" s="68" t="s">
        <v>72</v>
      </c>
      <c r="B749" s="69">
        <v>5</v>
      </c>
      <c r="C749" s="68" t="s">
        <v>1506</v>
      </c>
      <c r="D749" s="70" t="s">
        <v>1055</v>
      </c>
      <c r="E749" s="70" t="s">
        <v>1156</v>
      </c>
      <c r="F749" s="70" t="s">
        <v>1101</v>
      </c>
      <c r="G749" s="69" t="s">
        <v>1507</v>
      </c>
      <c r="H749" s="70" t="s">
        <v>1066</v>
      </c>
      <c r="I749" s="83">
        <v>0</v>
      </c>
      <c r="J749" s="83">
        <v>-274820.46999999997</v>
      </c>
      <c r="K749" s="83">
        <v>306550.59000000003</v>
      </c>
      <c r="L749" s="83">
        <v>0</v>
      </c>
      <c r="M749" s="83">
        <v>0</v>
      </c>
      <c r="N749" s="83">
        <v>31730.120000000101</v>
      </c>
      <c r="O749" s="35">
        <f>ROWS($A$8:N749)</f>
        <v>742</v>
      </c>
      <c r="P749" s="35" t="str">
        <f>IF($A749='Signature Page'!$H$8,O749,"")</f>
        <v/>
      </c>
      <c r="Q749" s="35" t="str">
        <f>IFERROR(SMALL($P$8:$P$1794,ROWS($P$8:P749)),"")</f>
        <v/>
      </c>
      <c r="R749" s="31" t="str">
        <f t="shared" si="11"/>
        <v>J02051C70033</v>
      </c>
    </row>
    <row r="750" spans="1:18" s="31" customFormat="1" ht="19.7" customHeight="1" x14ac:dyDescent="0.25">
      <c r="A750" s="68" t="s">
        <v>72</v>
      </c>
      <c r="B750" s="69">
        <v>5</v>
      </c>
      <c r="C750" s="68" t="s">
        <v>996</v>
      </c>
      <c r="D750" s="70" t="s">
        <v>1055</v>
      </c>
      <c r="E750" s="70" t="s">
        <v>1156</v>
      </c>
      <c r="F750" s="70" t="s">
        <v>1101</v>
      </c>
      <c r="G750" s="69" t="s">
        <v>997</v>
      </c>
      <c r="H750" s="70" t="s">
        <v>1066</v>
      </c>
      <c r="I750" s="83">
        <v>-195984.07</v>
      </c>
      <c r="J750" s="83">
        <v>0</v>
      </c>
      <c r="K750" s="83">
        <v>0</v>
      </c>
      <c r="L750" s="83">
        <v>-3073.37</v>
      </c>
      <c r="M750" s="83">
        <v>0</v>
      </c>
      <c r="N750" s="83">
        <v>-199057.44</v>
      </c>
      <c r="O750" s="35">
        <f>ROWS($A$8:N750)</f>
        <v>743</v>
      </c>
      <c r="P750" s="35" t="str">
        <f>IF($A750='Signature Page'!$H$8,O750,"")</f>
        <v/>
      </c>
      <c r="Q750" s="35" t="str">
        <f>IFERROR(SMALL($P$8:$P$1794,ROWS($P$8:P750)),"")</f>
        <v/>
      </c>
      <c r="R750" s="31" t="str">
        <f t="shared" si="11"/>
        <v>J02051S20000</v>
      </c>
    </row>
    <row r="751" spans="1:18" s="31" customFormat="1" ht="19.7" customHeight="1" x14ac:dyDescent="0.25">
      <c r="A751" s="68" t="s">
        <v>72</v>
      </c>
      <c r="B751" s="69">
        <v>5</v>
      </c>
      <c r="C751" s="68" t="s">
        <v>998</v>
      </c>
      <c r="D751" s="70" t="s">
        <v>1055</v>
      </c>
      <c r="E751" s="70" t="s">
        <v>1156</v>
      </c>
      <c r="F751" s="70" t="s">
        <v>1101</v>
      </c>
      <c r="G751" s="69" t="s">
        <v>999</v>
      </c>
      <c r="H751" s="70" t="s">
        <v>1066</v>
      </c>
      <c r="I751" s="83">
        <v>-477910.87</v>
      </c>
      <c r="J751" s="83">
        <v>-523508.37</v>
      </c>
      <c r="K751" s="83">
        <v>-157784</v>
      </c>
      <c r="L751" s="83">
        <v>-16042.24</v>
      </c>
      <c r="M751" s="83">
        <v>0</v>
      </c>
      <c r="N751" s="83">
        <v>-1175245.48</v>
      </c>
      <c r="O751" s="35">
        <f>ROWS($A$8:N751)</f>
        <v>744</v>
      </c>
      <c r="P751" s="35" t="str">
        <f>IF($A751='Signature Page'!$H$8,O751,"")</f>
        <v/>
      </c>
      <c r="Q751" s="35" t="str">
        <f>IFERROR(SMALL($P$8:$P$1794,ROWS($P$8:P751)),"")</f>
        <v/>
      </c>
      <c r="R751" s="31" t="str">
        <f t="shared" si="11"/>
        <v>J02051S30000</v>
      </c>
    </row>
    <row r="752" spans="1:18" s="31" customFormat="1" ht="19.7" customHeight="1" x14ac:dyDescent="0.25">
      <c r="A752" s="68" t="s">
        <v>72</v>
      </c>
      <c r="B752" s="69">
        <v>5</v>
      </c>
      <c r="C752" s="68" t="s">
        <v>1014</v>
      </c>
      <c r="D752" s="70" t="s">
        <v>1055</v>
      </c>
      <c r="E752" s="70" t="s">
        <v>1156</v>
      </c>
      <c r="F752" s="70" t="s">
        <v>1101</v>
      </c>
      <c r="G752" s="69" t="s">
        <v>1015</v>
      </c>
      <c r="H752" s="70" t="s">
        <v>1066</v>
      </c>
      <c r="I752" s="83">
        <v>1358683.97</v>
      </c>
      <c r="J752" s="83">
        <v>-2059416.65</v>
      </c>
      <c r="K752" s="83">
        <v>1057471.72</v>
      </c>
      <c r="L752" s="83">
        <v>0</v>
      </c>
      <c r="M752" s="83">
        <v>0</v>
      </c>
      <c r="N752" s="83">
        <v>356739.04</v>
      </c>
      <c r="O752" s="35">
        <f>ROWS($A$8:N752)</f>
        <v>745</v>
      </c>
      <c r="P752" s="35" t="str">
        <f>IF($A752='Signature Page'!$H$8,O752,"")</f>
        <v/>
      </c>
      <c r="Q752" s="35" t="str">
        <f>IFERROR(SMALL($P$8:$P$1794,ROWS($P$8:P752)),"")</f>
        <v/>
      </c>
      <c r="R752" s="31" t="str">
        <f t="shared" si="11"/>
        <v>J02054S70000</v>
      </c>
    </row>
    <row r="753" spans="1:18" s="31" customFormat="1" ht="19.7" customHeight="1" x14ac:dyDescent="0.25">
      <c r="A753" s="68" t="s">
        <v>72</v>
      </c>
      <c r="B753" s="69">
        <v>5</v>
      </c>
      <c r="C753" s="68">
        <v>57640000</v>
      </c>
      <c r="D753" s="70" t="s">
        <v>1055</v>
      </c>
      <c r="E753" s="70" t="s">
        <v>1156</v>
      </c>
      <c r="F753" s="70" t="s">
        <v>1101</v>
      </c>
      <c r="G753" s="69" t="s">
        <v>1034</v>
      </c>
      <c r="H753" s="70" t="s">
        <v>1066</v>
      </c>
      <c r="I753" s="83">
        <v>-44980838.789999999</v>
      </c>
      <c r="J753" s="83">
        <v>-6118008901.3500004</v>
      </c>
      <c r="K753" s="83">
        <v>6113766002.1899996</v>
      </c>
      <c r="L753" s="83">
        <v>-2532352.73</v>
      </c>
      <c r="M753" s="83">
        <v>0</v>
      </c>
      <c r="N753" s="83">
        <v>-51756090.679999799</v>
      </c>
      <c r="O753" s="35">
        <f>ROWS($A$8:N753)</f>
        <v>746</v>
      </c>
      <c r="P753" s="35" t="str">
        <f>IF($A753='Signature Page'!$H$8,O753,"")</f>
        <v/>
      </c>
      <c r="Q753" s="35" t="str">
        <f>IFERROR(SMALL($P$8:$P$1794,ROWS($P$8:P753)),"")</f>
        <v/>
      </c>
      <c r="R753" s="31" t="str">
        <f t="shared" si="11"/>
        <v>J02057640000</v>
      </c>
    </row>
    <row r="754" spans="1:18" s="31" customFormat="1" ht="19.7" customHeight="1" x14ac:dyDescent="0.25">
      <c r="A754" s="68" t="s">
        <v>73</v>
      </c>
      <c r="B754" s="69">
        <v>1</v>
      </c>
      <c r="C754" s="68">
        <v>10010000</v>
      </c>
      <c r="D754" s="70" t="s">
        <v>1053</v>
      </c>
      <c r="E754" s="70" t="s">
        <v>1157</v>
      </c>
      <c r="F754" s="70" t="s">
        <v>128</v>
      </c>
      <c r="G754" s="69" t="s">
        <v>128</v>
      </c>
      <c r="H754" s="70" t="s">
        <v>1066</v>
      </c>
      <c r="I754" s="83">
        <v>127.9</v>
      </c>
      <c r="J754" s="83">
        <v>0</v>
      </c>
      <c r="K754" s="83">
        <v>152913827.59999999</v>
      </c>
      <c r="L754" s="83">
        <v>5011834.43</v>
      </c>
      <c r="M754" s="83">
        <v>0</v>
      </c>
      <c r="N754" s="83">
        <v>157925789.93000001</v>
      </c>
      <c r="O754" s="35">
        <f>ROWS($A$8:N754)</f>
        <v>747</v>
      </c>
      <c r="P754" s="35" t="str">
        <f>IF($A754='Signature Page'!$H$8,O754,"")</f>
        <v/>
      </c>
      <c r="Q754" s="35" t="str">
        <f>IFERROR(SMALL($P$8:$P$1794,ROWS($P$8:P754)),"")</f>
        <v/>
      </c>
      <c r="R754" s="31" t="str">
        <f t="shared" si="11"/>
        <v>J04010010000</v>
      </c>
    </row>
    <row r="755" spans="1:18" s="31" customFormat="1" ht="19.7" customHeight="1" x14ac:dyDescent="0.25">
      <c r="A755" s="68" t="s">
        <v>73</v>
      </c>
      <c r="B755" s="69">
        <v>1</v>
      </c>
      <c r="C755" s="68">
        <v>10010021</v>
      </c>
      <c r="D755" s="70" t="s">
        <v>1053</v>
      </c>
      <c r="E755" s="70" t="s">
        <v>1157</v>
      </c>
      <c r="F755" s="70" t="s">
        <v>128</v>
      </c>
      <c r="G755" s="69" t="s">
        <v>131</v>
      </c>
      <c r="H755" s="70" t="s">
        <v>1066</v>
      </c>
      <c r="I755" s="83">
        <v>0</v>
      </c>
      <c r="J755" s="83">
        <v>0</v>
      </c>
      <c r="K755" s="83">
        <v>12346980.48</v>
      </c>
      <c r="L755" s="83">
        <v>-5581387.4299999997</v>
      </c>
      <c r="M755" s="83">
        <v>0</v>
      </c>
      <c r="N755" s="83">
        <v>6765593.0499999998</v>
      </c>
      <c r="O755" s="35">
        <f>ROWS($A$8:N755)</f>
        <v>748</v>
      </c>
      <c r="P755" s="35" t="str">
        <f>IF($A755='Signature Page'!$H$8,O755,"")</f>
        <v/>
      </c>
      <c r="Q755" s="35" t="str">
        <f>IFERROR(SMALL($P$8:$P$1794,ROWS($P$8:P755)),"")</f>
        <v/>
      </c>
      <c r="R755" s="31" t="str">
        <f t="shared" si="11"/>
        <v>J04010010021</v>
      </c>
    </row>
    <row r="756" spans="1:18" s="31" customFormat="1" ht="19.7" customHeight="1" x14ac:dyDescent="0.25">
      <c r="A756" s="68" t="s">
        <v>73</v>
      </c>
      <c r="B756" s="69">
        <v>1</v>
      </c>
      <c r="C756" s="68">
        <v>10050023</v>
      </c>
      <c r="D756" s="70" t="s">
        <v>1053</v>
      </c>
      <c r="E756" s="70" t="s">
        <v>1157</v>
      </c>
      <c r="F756" s="70" t="s">
        <v>128</v>
      </c>
      <c r="G756" s="69" t="s">
        <v>1489</v>
      </c>
      <c r="H756" s="70" t="s">
        <v>1066</v>
      </c>
      <c r="I756" s="83">
        <v>0</v>
      </c>
      <c r="J756" s="83">
        <v>0</v>
      </c>
      <c r="K756" s="83">
        <v>72067739.420000002</v>
      </c>
      <c r="L756" s="83">
        <v>13519553</v>
      </c>
      <c r="M756" s="83">
        <v>0</v>
      </c>
      <c r="N756" s="83">
        <v>85587292.420000002</v>
      </c>
      <c r="O756" s="35">
        <f>ROWS($A$8:N756)</f>
        <v>749</v>
      </c>
      <c r="P756" s="35" t="str">
        <f>IF($A756='Signature Page'!$H$8,O756,"")</f>
        <v/>
      </c>
      <c r="Q756" s="35" t="str">
        <f>IFERROR(SMALL($P$8:$P$1794,ROWS($P$8:P756)),"")</f>
        <v/>
      </c>
      <c r="R756" s="31" t="str">
        <f t="shared" si="11"/>
        <v>J04010050023</v>
      </c>
    </row>
    <row r="757" spans="1:18" s="31" customFormat="1" ht="19.7" customHeight="1" x14ac:dyDescent="0.25">
      <c r="A757" s="68" t="s">
        <v>73</v>
      </c>
      <c r="B757" s="69">
        <v>1</v>
      </c>
      <c r="C757" s="68">
        <v>28230000</v>
      </c>
      <c r="D757" s="70" t="s">
        <v>1053</v>
      </c>
      <c r="E757" s="70" t="s">
        <v>1157</v>
      </c>
      <c r="F757" s="70" t="s">
        <v>128</v>
      </c>
      <c r="G757" s="69" t="s">
        <v>136</v>
      </c>
      <c r="H757" s="70" t="s">
        <v>1066</v>
      </c>
      <c r="I757" s="83">
        <v>0</v>
      </c>
      <c r="J757" s="83">
        <v>-7872253.2800000003</v>
      </c>
      <c r="K757" s="83">
        <v>0</v>
      </c>
      <c r="L757" s="83">
        <v>0</v>
      </c>
      <c r="M757" s="83">
        <v>0</v>
      </c>
      <c r="N757" s="83">
        <v>-7872253.2800000003</v>
      </c>
      <c r="O757" s="35">
        <f>ROWS($A$8:N757)</f>
        <v>750</v>
      </c>
      <c r="P757" s="35" t="str">
        <f>IF($A757='Signature Page'!$H$8,O757,"")</f>
        <v/>
      </c>
      <c r="Q757" s="35" t="str">
        <f>IFERROR(SMALL($P$8:$P$1794,ROWS($P$8:P757)),"")</f>
        <v/>
      </c>
      <c r="R757" s="31" t="str">
        <f t="shared" si="11"/>
        <v>J04028230000</v>
      </c>
    </row>
    <row r="758" spans="1:18" s="31" customFormat="1" ht="19.7" customHeight="1" x14ac:dyDescent="0.25">
      <c r="A758" s="68" t="s">
        <v>73</v>
      </c>
      <c r="B758" s="69">
        <v>1</v>
      </c>
      <c r="C758" s="68">
        <v>28370000</v>
      </c>
      <c r="D758" s="70" t="s">
        <v>1053</v>
      </c>
      <c r="E758" s="70" t="s">
        <v>1157</v>
      </c>
      <c r="F758" s="70" t="s">
        <v>128</v>
      </c>
      <c r="G758" s="69" t="s">
        <v>137</v>
      </c>
      <c r="H758" s="70" t="s">
        <v>1066</v>
      </c>
      <c r="I758" s="83">
        <v>-40</v>
      </c>
      <c r="J758" s="83">
        <v>-3758689.07</v>
      </c>
      <c r="K758" s="83">
        <v>35643</v>
      </c>
      <c r="L758" s="83">
        <v>0</v>
      </c>
      <c r="M758" s="83">
        <v>0</v>
      </c>
      <c r="N758" s="83">
        <v>-3723086.07</v>
      </c>
      <c r="O758" s="35">
        <f>ROWS($A$8:N758)</f>
        <v>751</v>
      </c>
      <c r="P758" s="35" t="str">
        <f>IF($A758='Signature Page'!$H$8,O758,"")</f>
        <v/>
      </c>
      <c r="Q758" s="35" t="str">
        <f>IFERROR(SMALL($P$8:$P$1794,ROWS($P$8:P758)),"")</f>
        <v/>
      </c>
      <c r="R758" s="31" t="str">
        <f t="shared" si="11"/>
        <v>J04028370000</v>
      </c>
    </row>
    <row r="759" spans="1:18" s="31" customFormat="1" ht="19.7" customHeight="1" x14ac:dyDescent="0.25">
      <c r="A759" s="68" t="s">
        <v>73</v>
      </c>
      <c r="B759" s="69">
        <v>1</v>
      </c>
      <c r="C759" s="68">
        <v>30080000</v>
      </c>
      <c r="D759" s="70" t="s">
        <v>1053</v>
      </c>
      <c r="E759" s="70" t="s">
        <v>1157</v>
      </c>
      <c r="F759" s="70" t="s">
        <v>128</v>
      </c>
      <c r="G759" s="69" t="s">
        <v>141</v>
      </c>
      <c r="H759" s="70" t="s">
        <v>1066</v>
      </c>
      <c r="I759" s="83">
        <v>0</v>
      </c>
      <c r="J759" s="83">
        <v>-448144.88</v>
      </c>
      <c r="K759" s="83">
        <v>448144.88</v>
      </c>
      <c r="L759" s="83">
        <v>0</v>
      </c>
      <c r="M759" s="83">
        <v>0</v>
      </c>
      <c r="N759" s="83">
        <v>-1.16415321826935E-10</v>
      </c>
      <c r="O759" s="35">
        <f>ROWS($A$8:N759)</f>
        <v>752</v>
      </c>
      <c r="P759" s="35" t="str">
        <f>IF($A759='Signature Page'!$H$8,O759,"")</f>
        <v/>
      </c>
      <c r="Q759" s="35" t="str">
        <f>IFERROR(SMALL($P$8:$P$1794,ROWS($P$8:P759)),"")</f>
        <v/>
      </c>
      <c r="R759" s="31" t="str">
        <f t="shared" si="11"/>
        <v>J04030080000</v>
      </c>
    </row>
    <row r="760" spans="1:18" s="31" customFormat="1" ht="19.7" customHeight="1" x14ac:dyDescent="0.25">
      <c r="A760" s="68" t="s">
        <v>73</v>
      </c>
      <c r="B760" s="69">
        <v>1</v>
      </c>
      <c r="C760" s="68">
        <v>30350099</v>
      </c>
      <c r="D760" s="70" t="s">
        <v>1057</v>
      </c>
      <c r="E760" s="70" t="s">
        <v>1157</v>
      </c>
      <c r="F760" s="70" t="s">
        <v>128</v>
      </c>
      <c r="G760" s="69" t="s">
        <v>1298</v>
      </c>
      <c r="H760" s="70" t="s">
        <v>1066</v>
      </c>
      <c r="I760" s="83">
        <v>-5645889.8499999996</v>
      </c>
      <c r="J760" s="83">
        <v>0</v>
      </c>
      <c r="K760" s="83">
        <v>0</v>
      </c>
      <c r="L760" s="83">
        <v>0</v>
      </c>
      <c r="M760" s="83">
        <v>0</v>
      </c>
      <c r="N760" s="83">
        <v>-5645889.8499999996</v>
      </c>
      <c r="O760" s="35">
        <f>ROWS($A$8:N760)</f>
        <v>753</v>
      </c>
      <c r="P760" s="35" t="str">
        <f>IF($A760='Signature Page'!$H$8,O760,"")</f>
        <v/>
      </c>
      <c r="Q760" s="35" t="str">
        <f>IFERROR(SMALL($P$8:$P$1794,ROWS($P$8:P760)),"")</f>
        <v/>
      </c>
      <c r="R760" s="31" t="str">
        <f t="shared" si="11"/>
        <v>J04030350099</v>
      </c>
    </row>
    <row r="761" spans="1:18" s="31" customFormat="1" ht="19.7" customHeight="1" x14ac:dyDescent="0.25">
      <c r="A761" s="68" t="s">
        <v>73</v>
      </c>
      <c r="B761" s="69">
        <v>1</v>
      </c>
      <c r="C761" s="68">
        <v>30370004</v>
      </c>
      <c r="D761" s="70" t="s">
        <v>1054</v>
      </c>
      <c r="E761" s="70" t="s">
        <v>1157</v>
      </c>
      <c r="F761" s="70" t="s">
        <v>128</v>
      </c>
      <c r="G761" s="69" t="s">
        <v>206</v>
      </c>
      <c r="H761" s="70" t="s">
        <v>1066</v>
      </c>
      <c r="I761" s="83">
        <v>-2530.08</v>
      </c>
      <c r="J761" s="83">
        <v>-122.05</v>
      </c>
      <c r="K761" s="83">
        <v>42.5</v>
      </c>
      <c r="L761" s="83">
        <v>2609.63</v>
      </c>
      <c r="M761" s="83">
        <v>0</v>
      </c>
      <c r="N761" s="83">
        <v>0</v>
      </c>
      <c r="O761" s="35">
        <f>ROWS($A$8:N761)</f>
        <v>754</v>
      </c>
      <c r="P761" s="35" t="str">
        <f>IF($A761='Signature Page'!$H$8,O761,"")</f>
        <v/>
      </c>
      <c r="Q761" s="35" t="str">
        <f>IFERROR(SMALL($P$8:$P$1794,ROWS($P$8:P761)),"")</f>
        <v/>
      </c>
      <c r="R761" s="31" t="str">
        <f t="shared" si="11"/>
        <v>J04030370004</v>
      </c>
    </row>
    <row r="762" spans="1:18" s="31" customFormat="1" ht="19.7" customHeight="1" x14ac:dyDescent="0.25">
      <c r="A762" s="68" t="s">
        <v>73</v>
      </c>
      <c r="B762" s="69">
        <v>5</v>
      </c>
      <c r="C762" s="68">
        <v>30370005</v>
      </c>
      <c r="D762" s="70" t="s">
        <v>1055</v>
      </c>
      <c r="E762" s="70" t="s">
        <v>1157</v>
      </c>
      <c r="F762" s="70" t="s">
        <v>1101</v>
      </c>
      <c r="G762" s="69" t="s">
        <v>207</v>
      </c>
      <c r="H762" s="70" t="s">
        <v>1066</v>
      </c>
      <c r="I762" s="83">
        <v>-88118.15</v>
      </c>
      <c r="J762" s="83">
        <v>-131.80000000000001</v>
      </c>
      <c r="K762" s="83">
        <v>629.82000000000005</v>
      </c>
      <c r="L762" s="83">
        <v>0</v>
      </c>
      <c r="M762" s="83">
        <v>0</v>
      </c>
      <c r="N762" s="83">
        <v>-87620.13</v>
      </c>
      <c r="O762" s="35">
        <f>ROWS($A$8:N762)</f>
        <v>755</v>
      </c>
      <c r="P762" s="35" t="str">
        <f>IF($A762='Signature Page'!$H$8,O762,"")</f>
        <v/>
      </c>
      <c r="Q762" s="35" t="str">
        <f>IFERROR(SMALL($P$8:$P$1794,ROWS($P$8:P762)),"")</f>
        <v/>
      </c>
      <c r="R762" s="31" t="str">
        <f t="shared" si="11"/>
        <v>J04030370005</v>
      </c>
    </row>
    <row r="763" spans="1:18" s="31" customFormat="1" ht="19.7" customHeight="1" x14ac:dyDescent="0.25">
      <c r="A763" s="68" t="s">
        <v>73</v>
      </c>
      <c r="B763" s="69">
        <v>1</v>
      </c>
      <c r="C763" s="68">
        <v>31050000</v>
      </c>
      <c r="D763" s="70" t="s">
        <v>1057</v>
      </c>
      <c r="E763" s="70" t="s">
        <v>1157</v>
      </c>
      <c r="F763" s="70" t="s">
        <v>128</v>
      </c>
      <c r="G763" s="69" t="s">
        <v>1227</v>
      </c>
      <c r="H763" s="70" t="s">
        <v>1066</v>
      </c>
      <c r="I763" s="83">
        <v>-17017336.559999999</v>
      </c>
      <c r="J763" s="83">
        <v>-7969078.0199999996</v>
      </c>
      <c r="K763" s="83">
        <v>1590557.05</v>
      </c>
      <c r="L763" s="83">
        <v>21054325</v>
      </c>
      <c r="M763" s="83">
        <v>0</v>
      </c>
      <c r="N763" s="83">
        <v>-2341532.52999999</v>
      </c>
      <c r="O763" s="35">
        <f>ROWS($A$8:N763)</f>
        <v>756</v>
      </c>
      <c r="P763" s="35" t="str">
        <f>IF($A763='Signature Page'!$H$8,O763,"")</f>
        <v/>
      </c>
      <c r="Q763" s="35" t="str">
        <f>IFERROR(SMALL($P$8:$P$1794,ROWS($P$8:P763)),"")</f>
        <v/>
      </c>
      <c r="R763" s="31" t="str">
        <f t="shared" si="11"/>
        <v>J04031050000</v>
      </c>
    </row>
    <row r="764" spans="1:18" s="31" customFormat="1" ht="19.7" customHeight="1" x14ac:dyDescent="0.25">
      <c r="A764" s="68" t="s">
        <v>73</v>
      </c>
      <c r="B764" s="69">
        <v>1</v>
      </c>
      <c r="C764" s="68">
        <v>31060000</v>
      </c>
      <c r="D764" s="70" t="s">
        <v>1057</v>
      </c>
      <c r="E764" s="70" t="s">
        <v>1157</v>
      </c>
      <c r="F764" s="70" t="s">
        <v>128</v>
      </c>
      <c r="G764" s="69" t="s">
        <v>1302</v>
      </c>
      <c r="H764" s="70" t="s">
        <v>1066</v>
      </c>
      <c r="I764" s="83">
        <v>-22132732.789999999</v>
      </c>
      <c r="J764" s="83">
        <v>-24288615.370000001</v>
      </c>
      <c r="K764" s="83">
        <v>0</v>
      </c>
      <c r="L764" s="83">
        <v>25773833.300000001</v>
      </c>
      <c r="M764" s="83">
        <v>0</v>
      </c>
      <c r="N764" s="83">
        <v>-20647514.859999999</v>
      </c>
      <c r="O764" s="35">
        <f>ROWS($A$8:N764)</f>
        <v>757</v>
      </c>
      <c r="P764" s="35" t="str">
        <f>IF($A764='Signature Page'!$H$8,O764,"")</f>
        <v/>
      </c>
      <c r="Q764" s="35" t="str">
        <f>IFERROR(SMALL($P$8:$P$1794,ROWS($P$8:P764)),"")</f>
        <v/>
      </c>
      <c r="R764" s="31" t="str">
        <f t="shared" si="11"/>
        <v>J04031060000</v>
      </c>
    </row>
    <row r="765" spans="1:18" s="31" customFormat="1" ht="19.7" customHeight="1" x14ac:dyDescent="0.25">
      <c r="A765" s="68" t="s">
        <v>73</v>
      </c>
      <c r="B765" s="69">
        <v>1</v>
      </c>
      <c r="C765" s="68">
        <v>31070000</v>
      </c>
      <c r="D765" s="70" t="s">
        <v>1057</v>
      </c>
      <c r="E765" s="70" t="s">
        <v>1157</v>
      </c>
      <c r="F765" s="70" t="s">
        <v>128</v>
      </c>
      <c r="G765" s="69" t="s">
        <v>1303</v>
      </c>
      <c r="H765" s="70" t="s">
        <v>1066</v>
      </c>
      <c r="I765" s="83">
        <v>-20972142.550000001</v>
      </c>
      <c r="J765" s="83">
        <v>-1517140</v>
      </c>
      <c r="K765" s="83">
        <v>1373914.21</v>
      </c>
      <c r="L765" s="83">
        <v>0</v>
      </c>
      <c r="M765" s="83">
        <v>0</v>
      </c>
      <c r="N765" s="83">
        <v>-21115368.34</v>
      </c>
      <c r="O765" s="35">
        <f>ROWS($A$8:N765)</f>
        <v>758</v>
      </c>
      <c r="P765" s="35" t="str">
        <f>IF($A765='Signature Page'!$H$8,O765,"")</f>
        <v/>
      </c>
      <c r="Q765" s="35" t="str">
        <f>IFERROR(SMALL($P$8:$P$1794,ROWS($P$8:P765)),"")</f>
        <v/>
      </c>
      <c r="R765" s="31" t="str">
        <f t="shared" si="11"/>
        <v>J04031070000</v>
      </c>
    </row>
    <row r="766" spans="1:18" s="31" customFormat="1" ht="19.7" customHeight="1" x14ac:dyDescent="0.25">
      <c r="A766" s="68" t="s">
        <v>73</v>
      </c>
      <c r="B766" s="69">
        <v>1</v>
      </c>
      <c r="C766" s="68">
        <v>31580000</v>
      </c>
      <c r="D766" s="70" t="s">
        <v>1055</v>
      </c>
      <c r="E766" s="70" t="s">
        <v>1157</v>
      </c>
      <c r="F766" s="70" t="s">
        <v>128</v>
      </c>
      <c r="G766" s="69" t="s">
        <v>249</v>
      </c>
      <c r="H766" s="70" t="s">
        <v>1066</v>
      </c>
      <c r="I766" s="83">
        <v>-434111.66</v>
      </c>
      <c r="J766" s="83">
        <v>-161500</v>
      </c>
      <c r="K766" s="83">
        <v>87193.01</v>
      </c>
      <c r="L766" s="83">
        <v>0</v>
      </c>
      <c r="M766" s="83">
        <v>0</v>
      </c>
      <c r="N766" s="83">
        <v>-508418.65</v>
      </c>
      <c r="O766" s="35">
        <f>ROWS($A$8:N766)</f>
        <v>759</v>
      </c>
      <c r="P766" s="35" t="str">
        <f>IF($A766='Signature Page'!$H$8,O766,"")</f>
        <v/>
      </c>
      <c r="Q766" s="35" t="str">
        <f>IFERROR(SMALL($P$8:$P$1794,ROWS($P$8:P766)),"")</f>
        <v/>
      </c>
      <c r="R766" s="31" t="str">
        <f t="shared" si="11"/>
        <v>J04031580000</v>
      </c>
    </row>
    <row r="767" spans="1:18" s="31" customFormat="1" ht="19.7" customHeight="1" x14ac:dyDescent="0.25">
      <c r="A767" s="68" t="s">
        <v>73</v>
      </c>
      <c r="B767" s="69">
        <v>5</v>
      </c>
      <c r="C767" s="68">
        <v>32530000</v>
      </c>
      <c r="D767" s="70" t="s">
        <v>1556</v>
      </c>
      <c r="E767" s="70" t="s">
        <v>1157</v>
      </c>
      <c r="F767" s="70" t="s">
        <v>1101</v>
      </c>
      <c r="G767" s="69" t="s">
        <v>1508</v>
      </c>
      <c r="H767" s="70" t="s">
        <v>1066</v>
      </c>
      <c r="I767" s="83">
        <v>0</v>
      </c>
      <c r="J767" s="83">
        <v>-20101217.010000002</v>
      </c>
      <c r="K767" s="83">
        <v>19112158.59</v>
      </c>
      <c r="L767" s="83">
        <v>0</v>
      </c>
      <c r="M767" s="83">
        <v>0</v>
      </c>
      <c r="N767" s="83">
        <v>-989058.42000000598</v>
      </c>
      <c r="O767" s="35">
        <f>ROWS($A$8:N767)</f>
        <v>760</v>
      </c>
      <c r="P767" s="35" t="str">
        <f>IF($A767='Signature Page'!$H$8,O767,"")</f>
        <v/>
      </c>
      <c r="Q767" s="35" t="str">
        <f>IFERROR(SMALL($P$8:$P$1794,ROWS($P$8:P767)),"")</f>
        <v/>
      </c>
      <c r="R767" s="31" t="str">
        <f t="shared" si="11"/>
        <v>J04032530000</v>
      </c>
    </row>
    <row r="768" spans="1:18" s="31" customFormat="1" ht="19.7" customHeight="1" x14ac:dyDescent="0.25">
      <c r="A768" s="68" t="s">
        <v>73</v>
      </c>
      <c r="B768" s="69">
        <v>1</v>
      </c>
      <c r="C768" s="68">
        <v>32840000</v>
      </c>
      <c r="D768" s="70" t="s">
        <v>1055</v>
      </c>
      <c r="E768" s="70" t="s">
        <v>1157</v>
      </c>
      <c r="F768" s="70" t="s">
        <v>128</v>
      </c>
      <c r="G768" s="69" t="s">
        <v>289</v>
      </c>
      <c r="H768" s="70" t="s">
        <v>1066</v>
      </c>
      <c r="I768" s="83">
        <v>-1333682.44</v>
      </c>
      <c r="J768" s="83">
        <v>0</v>
      </c>
      <c r="K768" s="83">
        <v>223672.58</v>
      </c>
      <c r="L768" s="83">
        <v>0</v>
      </c>
      <c r="M768" s="83">
        <v>0</v>
      </c>
      <c r="N768" s="83">
        <v>-1110009.8600000001</v>
      </c>
      <c r="O768" s="35">
        <f>ROWS($A$8:N768)</f>
        <v>761</v>
      </c>
      <c r="P768" s="35" t="str">
        <f>IF($A768='Signature Page'!$H$8,O768,"")</f>
        <v/>
      </c>
      <c r="Q768" s="35" t="str">
        <f>IFERROR(SMALL($P$8:$P$1794,ROWS($P$8:P768)),"")</f>
        <v/>
      </c>
      <c r="R768" s="31" t="str">
        <f t="shared" si="11"/>
        <v>J04032840000</v>
      </c>
    </row>
    <row r="769" spans="1:18" s="31" customFormat="1" ht="19.7" customHeight="1" x14ac:dyDescent="0.25">
      <c r="A769" s="68" t="s">
        <v>73</v>
      </c>
      <c r="B769" s="69">
        <v>1</v>
      </c>
      <c r="C769" s="68">
        <v>34720000</v>
      </c>
      <c r="D769" s="70" t="s">
        <v>1054</v>
      </c>
      <c r="E769" s="70" t="s">
        <v>1157</v>
      </c>
      <c r="F769" s="70" t="s">
        <v>128</v>
      </c>
      <c r="G769" s="69" t="s">
        <v>374</v>
      </c>
      <c r="H769" s="70" t="s">
        <v>1066</v>
      </c>
      <c r="I769" s="83">
        <v>-148287.32</v>
      </c>
      <c r="J769" s="83">
        <v>0</v>
      </c>
      <c r="K769" s="83">
        <v>1443120.26</v>
      </c>
      <c r="L769" s="83">
        <v>0</v>
      </c>
      <c r="M769" s="83">
        <v>0</v>
      </c>
      <c r="N769" s="83">
        <v>1294832.94</v>
      </c>
      <c r="O769" s="35">
        <f>ROWS($A$8:N769)</f>
        <v>762</v>
      </c>
      <c r="P769" s="35" t="str">
        <f>IF($A769='Signature Page'!$H$8,O769,"")</f>
        <v/>
      </c>
      <c r="Q769" s="35" t="str">
        <f>IFERROR(SMALL($P$8:$P$1794,ROWS($P$8:P769)),"")</f>
        <v/>
      </c>
      <c r="R769" s="31" t="str">
        <f t="shared" si="11"/>
        <v>J04034720000</v>
      </c>
    </row>
    <row r="770" spans="1:18" s="31" customFormat="1" ht="19.7" customHeight="1" x14ac:dyDescent="0.25">
      <c r="A770" s="68" t="s">
        <v>73</v>
      </c>
      <c r="B770" s="69">
        <v>5</v>
      </c>
      <c r="C770" s="68">
        <v>34720003</v>
      </c>
      <c r="D770" s="70" t="s">
        <v>1054</v>
      </c>
      <c r="E770" s="70" t="s">
        <v>1157</v>
      </c>
      <c r="F770" s="70" t="s">
        <v>1101</v>
      </c>
      <c r="G770" s="69" t="s">
        <v>376</v>
      </c>
      <c r="H770" s="70" t="s">
        <v>1066</v>
      </c>
      <c r="I770" s="83">
        <v>-80600541.969999999</v>
      </c>
      <c r="J770" s="83">
        <v>-98343626.370000005</v>
      </c>
      <c r="K770" s="83">
        <v>98988282.290000007</v>
      </c>
      <c r="L770" s="83">
        <v>-6705729.8499999996</v>
      </c>
      <c r="M770" s="83">
        <v>0</v>
      </c>
      <c r="N770" s="83">
        <v>-86661615.900000006</v>
      </c>
      <c r="O770" s="35">
        <f>ROWS($A$8:N770)</f>
        <v>763</v>
      </c>
      <c r="P770" s="35" t="str">
        <f>IF($A770='Signature Page'!$H$8,O770,"")</f>
        <v/>
      </c>
      <c r="Q770" s="35" t="str">
        <f>IFERROR(SMALL($P$8:$P$1794,ROWS($P$8:P770)),"")</f>
        <v/>
      </c>
      <c r="R770" s="31" t="str">
        <f t="shared" si="11"/>
        <v>J04034720003</v>
      </c>
    </row>
    <row r="771" spans="1:18" s="31" customFormat="1" ht="19.7" customHeight="1" x14ac:dyDescent="0.25">
      <c r="A771" s="68" t="s">
        <v>73</v>
      </c>
      <c r="B771" s="69">
        <v>5</v>
      </c>
      <c r="C771" s="68">
        <v>34730000</v>
      </c>
      <c r="D771" s="70" t="s">
        <v>1054</v>
      </c>
      <c r="E771" s="70" t="s">
        <v>1157</v>
      </c>
      <c r="F771" s="70" t="s">
        <v>1101</v>
      </c>
      <c r="G771" s="69" t="s">
        <v>379</v>
      </c>
      <c r="H771" s="70" t="s">
        <v>1066</v>
      </c>
      <c r="I771" s="83">
        <v>-8366900.1699999999</v>
      </c>
      <c r="J771" s="83">
        <v>-77</v>
      </c>
      <c r="K771" s="83">
        <v>5716336.75</v>
      </c>
      <c r="L771" s="83">
        <v>1100000</v>
      </c>
      <c r="M771" s="83">
        <v>0</v>
      </c>
      <c r="N771" s="83">
        <v>-1550640.42</v>
      </c>
      <c r="O771" s="35">
        <f>ROWS($A$8:N771)</f>
        <v>764</v>
      </c>
      <c r="P771" s="35" t="str">
        <f>IF($A771='Signature Page'!$H$8,O771,"")</f>
        <v/>
      </c>
      <c r="Q771" s="35" t="str">
        <f>IFERROR(SMALL($P$8:$P$1794,ROWS($P$8:P771)),"")</f>
        <v/>
      </c>
      <c r="R771" s="31" t="str">
        <f t="shared" si="11"/>
        <v>J04034730000</v>
      </c>
    </row>
    <row r="772" spans="1:18" s="31" customFormat="1" ht="19.7" customHeight="1" x14ac:dyDescent="0.25">
      <c r="A772" s="68" t="s">
        <v>73</v>
      </c>
      <c r="B772" s="69">
        <v>1</v>
      </c>
      <c r="C772" s="68">
        <v>35487001</v>
      </c>
      <c r="D772" s="70" t="s">
        <v>1055</v>
      </c>
      <c r="E772" s="70" t="s">
        <v>1157</v>
      </c>
      <c r="F772" s="70" t="s">
        <v>128</v>
      </c>
      <c r="G772" s="69" t="s">
        <v>412</v>
      </c>
      <c r="H772" s="70" t="s">
        <v>1066</v>
      </c>
      <c r="I772" s="83">
        <v>-19461.009999999998</v>
      </c>
      <c r="J772" s="83">
        <v>-84708</v>
      </c>
      <c r="K772" s="83">
        <v>-135273</v>
      </c>
      <c r="L772" s="83">
        <v>0</v>
      </c>
      <c r="M772" s="83">
        <v>0</v>
      </c>
      <c r="N772" s="83">
        <v>-239442.01</v>
      </c>
      <c r="O772" s="35">
        <f>ROWS($A$8:N772)</f>
        <v>765</v>
      </c>
      <c r="P772" s="35" t="str">
        <f>IF($A772='Signature Page'!$H$8,O772,"")</f>
        <v/>
      </c>
      <c r="Q772" s="35" t="str">
        <f>IFERROR(SMALL($P$8:$P$1794,ROWS($P$8:P772)),"")</f>
        <v/>
      </c>
      <c r="R772" s="31" t="str">
        <f t="shared" si="11"/>
        <v>J04035487001</v>
      </c>
    </row>
    <row r="773" spans="1:18" s="31" customFormat="1" ht="19.7" customHeight="1" x14ac:dyDescent="0.25">
      <c r="A773" s="68" t="s">
        <v>73</v>
      </c>
      <c r="B773" s="69">
        <v>1</v>
      </c>
      <c r="C773" s="68">
        <v>35747001</v>
      </c>
      <c r="D773" s="70" t="s">
        <v>1055</v>
      </c>
      <c r="E773" s="70" t="s">
        <v>1157</v>
      </c>
      <c r="F773" s="70" t="s">
        <v>128</v>
      </c>
      <c r="G773" s="69" t="s">
        <v>1354</v>
      </c>
      <c r="H773" s="70" t="s">
        <v>1066</v>
      </c>
      <c r="I773" s="83">
        <v>-651700</v>
      </c>
      <c r="J773" s="83">
        <v>-123150</v>
      </c>
      <c r="K773" s="83">
        <v>22279.33</v>
      </c>
      <c r="L773" s="83">
        <v>0</v>
      </c>
      <c r="M773" s="83">
        <v>0</v>
      </c>
      <c r="N773" s="83">
        <v>-752570.67</v>
      </c>
      <c r="O773" s="35">
        <f>ROWS($A$8:N773)</f>
        <v>766</v>
      </c>
      <c r="P773" s="35" t="str">
        <f>IF($A773='Signature Page'!$H$8,O773,"")</f>
        <v/>
      </c>
      <c r="Q773" s="35" t="str">
        <f>IFERROR(SMALL($P$8:$P$1794,ROWS($P$8:P773)),"")</f>
        <v/>
      </c>
      <c r="R773" s="31" t="str">
        <f t="shared" si="11"/>
        <v>J04035747001</v>
      </c>
    </row>
    <row r="774" spans="1:18" s="31" customFormat="1" ht="19.7" customHeight="1" x14ac:dyDescent="0.25">
      <c r="A774" s="68" t="s">
        <v>73</v>
      </c>
      <c r="B774" s="69">
        <v>5</v>
      </c>
      <c r="C774" s="68">
        <v>35750000</v>
      </c>
      <c r="D774" s="70" t="s">
        <v>1055</v>
      </c>
      <c r="E774" s="70" t="s">
        <v>1157</v>
      </c>
      <c r="F774" s="70" t="s">
        <v>1101</v>
      </c>
      <c r="G774" s="69" t="s">
        <v>414</v>
      </c>
      <c r="H774" s="70" t="s">
        <v>1066</v>
      </c>
      <c r="I774" s="83">
        <v>-1817</v>
      </c>
      <c r="J774" s="83">
        <v>0</v>
      </c>
      <c r="K774" s="83">
        <v>0</v>
      </c>
      <c r="L774" s="83">
        <v>0</v>
      </c>
      <c r="M774" s="83">
        <v>0</v>
      </c>
      <c r="N774" s="83">
        <v>-1817</v>
      </c>
      <c r="O774" s="35">
        <f>ROWS($A$8:N774)</f>
        <v>767</v>
      </c>
      <c r="P774" s="35" t="str">
        <f>IF($A774='Signature Page'!$H$8,O774,"")</f>
        <v/>
      </c>
      <c r="Q774" s="35" t="str">
        <f>IFERROR(SMALL($P$8:$P$1794,ROWS($P$8:P774)),"")</f>
        <v/>
      </c>
      <c r="R774" s="31" t="str">
        <f t="shared" si="11"/>
        <v>J04035750000</v>
      </c>
    </row>
    <row r="775" spans="1:18" s="31" customFormat="1" ht="19.7" customHeight="1" x14ac:dyDescent="0.25">
      <c r="A775" s="68" t="s">
        <v>73</v>
      </c>
      <c r="B775" s="69">
        <v>998</v>
      </c>
      <c r="C775" s="68">
        <v>36008000</v>
      </c>
      <c r="D775" s="70" t="s">
        <v>1054</v>
      </c>
      <c r="E775" s="70" t="s">
        <v>1157</v>
      </c>
      <c r="F775" s="70" t="s">
        <v>1105</v>
      </c>
      <c r="G775" s="69" t="s">
        <v>1304</v>
      </c>
      <c r="H775" s="70" t="s">
        <v>1066</v>
      </c>
      <c r="I775" s="83">
        <v>-15187.32</v>
      </c>
      <c r="J775" s="83">
        <v>0</v>
      </c>
      <c r="K775" s="83">
        <v>0</v>
      </c>
      <c r="L775" s="83">
        <v>0</v>
      </c>
      <c r="M775" s="83">
        <v>0</v>
      </c>
      <c r="N775" s="83">
        <v>-15187.32</v>
      </c>
      <c r="O775" s="35">
        <f>ROWS($A$8:N775)</f>
        <v>768</v>
      </c>
      <c r="P775" s="35" t="str">
        <f>IF($A775='Signature Page'!$H$8,O775,"")</f>
        <v/>
      </c>
      <c r="Q775" s="35" t="str">
        <f>IFERROR(SMALL($P$8:$P$1794,ROWS($P$8:P775)),"")</f>
        <v/>
      </c>
      <c r="R775" s="31" t="str">
        <f t="shared" si="11"/>
        <v>J04036008000</v>
      </c>
    </row>
    <row r="776" spans="1:18" s="31" customFormat="1" ht="19.7" customHeight="1" x14ac:dyDescent="0.25">
      <c r="A776" s="68" t="s">
        <v>73</v>
      </c>
      <c r="B776" s="69">
        <v>5</v>
      </c>
      <c r="C776" s="68">
        <v>36008010</v>
      </c>
      <c r="D776" s="70" t="s">
        <v>1054</v>
      </c>
      <c r="E776" s="70" t="s">
        <v>1157</v>
      </c>
      <c r="F776" s="70" t="s">
        <v>1101</v>
      </c>
      <c r="G776" s="69" t="s">
        <v>1355</v>
      </c>
      <c r="H776" s="70" t="s">
        <v>1066</v>
      </c>
      <c r="I776" s="83">
        <v>-13579</v>
      </c>
      <c r="J776" s="83">
        <v>0</v>
      </c>
      <c r="K776" s="83">
        <v>0</v>
      </c>
      <c r="L776" s="83">
        <v>0</v>
      </c>
      <c r="M776" s="83">
        <v>0</v>
      </c>
      <c r="N776" s="83">
        <v>-13579</v>
      </c>
      <c r="O776" s="35">
        <f>ROWS($A$8:N776)</f>
        <v>769</v>
      </c>
      <c r="P776" s="35" t="str">
        <f>IF($A776='Signature Page'!$H$8,O776,"")</f>
        <v/>
      </c>
      <c r="Q776" s="35" t="str">
        <f>IFERROR(SMALL($P$8:$P$1794,ROWS($P$8:P776)),"")</f>
        <v/>
      </c>
      <c r="R776" s="31" t="str">
        <f t="shared" ref="R776:R839" si="12">CONCATENATE(A776,C776)</f>
        <v>J04036008010</v>
      </c>
    </row>
    <row r="777" spans="1:18" s="31" customFormat="1" ht="19.7" customHeight="1" x14ac:dyDescent="0.25">
      <c r="A777" s="68" t="s">
        <v>73</v>
      </c>
      <c r="B777" s="69">
        <v>5</v>
      </c>
      <c r="C777" s="68">
        <v>36008011</v>
      </c>
      <c r="D777" s="70" t="s">
        <v>1054</v>
      </c>
      <c r="E777" s="70" t="s">
        <v>1157</v>
      </c>
      <c r="F777" s="70" t="s">
        <v>1101</v>
      </c>
      <c r="G777" s="69" t="s">
        <v>1356</v>
      </c>
      <c r="H777" s="70" t="s">
        <v>1066</v>
      </c>
      <c r="I777" s="83">
        <v>-20542.599999999999</v>
      </c>
      <c r="J777" s="83">
        <v>0</v>
      </c>
      <c r="K777" s="83">
        <v>0</v>
      </c>
      <c r="L777" s="83">
        <v>0</v>
      </c>
      <c r="M777" s="83">
        <v>0</v>
      </c>
      <c r="N777" s="83">
        <v>-20542.599999999999</v>
      </c>
      <c r="O777" s="35">
        <f>ROWS($A$8:N777)</f>
        <v>770</v>
      </c>
      <c r="P777" s="35" t="str">
        <f>IF($A777='Signature Page'!$H$8,O777,"")</f>
        <v/>
      </c>
      <c r="Q777" s="35" t="str">
        <f>IFERROR(SMALL($P$8:$P$1794,ROWS($P$8:P777)),"")</f>
        <v/>
      </c>
      <c r="R777" s="31" t="str">
        <f t="shared" si="12"/>
        <v>J04036008011</v>
      </c>
    </row>
    <row r="778" spans="1:18" s="31" customFormat="1" ht="19.7" customHeight="1" x14ac:dyDescent="0.25">
      <c r="A778" s="68" t="s">
        <v>73</v>
      </c>
      <c r="B778" s="69">
        <v>60</v>
      </c>
      <c r="C778" s="68">
        <v>36008020</v>
      </c>
      <c r="D778" s="70" t="s">
        <v>1054</v>
      </c>
      <c r="E778" s="70" t="s">
        <v>1157</v>
      </c>
      <c r="F778" s="70" t="s">
        <v>1105</v>
      </c>
      <c r="G778" s="69" t="s">
        <v>1305</v>
      </c>
      <c r="H778" s="70" t="s">
        <v>1066</v>
      </c>
      <c r="I778" s="83">
        <v>-2037007.1</v>
      </c>
      <c r="J778" s="83">
        <v>0</v>
      </c>
      <c r="K778" s="83">
        <v>1474485.25</v>
      </c>
      <c r="L778" s="83">
        <v>0</v>
      </c>
      <c r="M778" s="83">
        <v>0</v>
      </c>
      <c r="N778" s="83">
        <v>-562521.85</v>
      </c>
      <c r="O778" s="35">
        <f>ROWS($A$8:N778)</f>
        <v>771</v>
      </c>
      <c r="P778" s="35" t="str">
        <f>IF($A778='Signature Page'!$H$8,O778,"")</f>
        <v/>
      </c>
      <c r="Q778" s="35" t="str">
        <f>IFERROR(SMALL($P$8:$P$1794,ROWS($P$8:P778)),"")</f>
        <v/>
      </c>
      <c r="R778" s="31" t="str">
        <f t="shared" si="12"/>
        <v>J04036008020</v>
      </c>
    </row>
    <row r="779" spans="1:18" s="31" customFormat="1" ht="19.7" customHeight="1" x14ac:dyDescent="0.25">
      <c r="A779" s="68" t="s">
        <v>73</v>
      </c>
      <c r="B779" s="69">
        <v>998</v>
      </c>
      <c r="C779" s="68">
        <v>36038000</v>
      </c>
      <c r="D779" s="70" t="s">
        <v>1054</v>
      </c>
      <c r="E779" s="70" t="s">
        <v>1157</v>
      </c>
      <c r="F779" s="70" t="s">
        <v>1105</v>
      </c>
      <c r="G779" s="69" t="s">
        <v>1306</v>
      </c>
      <c r="H779" s="70" t="s">
        <v>1066</v>
      </c>
      <c r="I779" s="83">
        <v>-0.4</v>
      </c>
      <c r="J779" s="83">
        <v>0</v>
      </c>
      <c r="K779" s="83">
        <v>0</v>
      </c>
      <c r="L779" s="83">
        <v>0</v>
      </c>
      <c r="M779" s="83">
        <v>0</v>
      </c>
      <c r="N779" s="83">
        <v>-0.4</v>
      </c>
      <c r="O779" s="35">
        <f>ROWS($A$8:N779)</f>
        <v>772</v>
      </c>
      <c r="P779" s="35" t="str">
        <f>IF($A779='Signature Page'!$H$8,O779,"")</f>
        <v/>
      </c>
      <c r="Q779" s="35" t="str">
        <f>IFERROR(SMALL($P$8:$P$1794,ROWS($P$8:P779)),"")</f>
        <v/>
      </c>
      <c r="R779" s="31" t="str">
        <f t="shared" si="12"/>
        <v>J04036038000</v>
      </c>
    </row>
    <row r="780" spans="1:18" s="31" customFormat="1" ht="19.7" customHeight="1" x14ac:dyDescent="0.25">
      <c r="A780" s="68" t="s">
        <v>73</v>
      </c>
      <c r="B780" s="69">
        <v>1</v>
      </c>
      <c r="C780" s="68">
        <v>36340000</v>
      </c>
      <c r="D780" s="70" t="s">
        <v>1054</v>
      </c>
      <c r="E780" s="70" t="s">
        <v>1157</v>
      </c>
      <c r="F780" s="70" t="s">
        <v>128</v>
      </c>
      <c r="G780" s="69" t="s">
        <v>437</v>
      </c>
      <c r="H780" s="70" t="s">
        <v>1066</v>
      </c>
      <c r="I780" s="83">
        <v>-605196.22</v>
      </c>
      <c r="J780" s="83">
        <v>0</v>
      </c>
      <c r="K780" s="83">
        <v>373101.89</v>
      </c>
      <c r="L780" s="83">
        <v>0</v>
      </c>
      <c r="M780" s="83">
        <v>0</v>
      </c>
      <c r="N780" s="83">
        <v>-232094.33</v>
      </c>
      <c r="O780" s="35">
        <f>ROWS($A$8:N780)</f>
        <v>773</v>
      </c>
      <c r="P780" s="35" t="str">
        <f>IF($A780='Signature Page'!$H$8,O780,"")</f>
        <v/>
      </c>
      <c r="Q780" s="35" t="str">
        <f>IFERROR(SMALL($P$8:$P$1794,ROWS($P$8:P780)),"")</f>
        <v/>
      </c>
      <c r="R780" s="31" t="str">
        <f t="shared" si="12"/>
        <v>J04036340000</v>
      </c>
    </row>
    <row r="781" spans="1:18" s="31" customFormat="1" ht="19.7" customHeight="1" x14ac:dyDescent="0.25">
      <c r="A781" s="68" t="s">
        <v>73</v>
      </c>
      <c r="B781" s="69">
        <v>59</v>
      </c>
      <c r="C781" s="68">
        <v>36787001</v>
      </c>
      <c r="D781" s="70" t="s">
        <v>1055</v>
      </c>
      <c r="E781" s="70" t="s">
        <v>1157</v>
      </c>
      <c r="F781" s="70" t="s">
        <v>1110</v>
      </c>
      <c r="G781" s="69" t="s">
        <v>1357</v>
      </c>
      <c r="H781" s="70" t="s">
        <v>1066</v>
      </c>
      <c r="I781" s="83">
        <v>60883.8</v>
      </c>
      <c r="J781" s="83">
        <v>-676265.39</v>
      </c>
      <c r="K781" s="83">
        <v>-304433.75</v>
      </c>
      <c r="L781" s="83">
        <v>0</v>
      </c>
      <c r="M781" s="83">
        <v>0</v>
      </c>
      <c r="N781" s="83">
        <v>-919815.34</v>
      </c>
      <c r="O781" s="35">
        <f>ROWS($A$8:N781)</f>
        <v>774</v>
      </c>
      <c r="P781" s="35" t="str">
        <f>IF($A781='Signature Page'!$H$8,O781,"")</f>
        <v/>
      </c>
      <c r="Q781" s="35" t="str">
        <f>IFERROR(SMALL($P$8:$P$1794,ROWS($P$8:P781)),"")</f>
        <v/>
      </c>
      <c r="R781" s="31" t="str">
        <f t="shared" si="12"/>
        <v>J04036787001</v>
      </c>
    </row>
    <row r="782" spans="1:18" s="31" customFormat="1" ht="19.7" customHeight="1" x14ac:dyDescent="0.25">
      <c r="A782" s="68" t="s">
        <v>73</v>
      </c>
      <c r="B782" s="69">
        <v>9</v>
      </c>
      <c r="C782" s="68">
        <v>37510000</v>
      </c>
      <c r="D782" s="70" t="s">
        <v>1055</v>
      </c>
      <c r="E782" s="70" t="s">
        <v>1157</v>
      </c>
      <c r="F782" s="70" t="s">
        <v>1120</v>
      </c>
      <c r="G782" s="69" t="s">
        <v>481</v>
      </c>
      <c r="H782" s="70" t="s">
        <v>1066</v>
      </c>
      <c r="I782" s="83">
        <v>-5259.48</v>
      </c>
      <c r="J782" s="83">
        <v>0</v>
      </c>
      <c r="K782" s="83">
        <v>0</v>
      </c>
      <c r="L782" s="83">
        <v>0</v>
      </c>
      <c r="M782" s="83">
        <v>0</v>
      </c>
      <c r="N782" s="83">
        <v>-5259.48</v>
      </c>
      <c r="O782" s="35">
        <f>ROWS($A$8:N782)</f>
        <v>775</v>
      </c>
      <c r="P782" s="35" t="str">
        <f>IF($A782='Signature Page'!$H$8,O782,"")</f>
        <v/>
      </c>
      <c r="Q782" s="35" t="str">
        <f>IFERROR(SMALL($P$8:$P$1794,ROWS($P$8:P782)),"")</f>
        <v/>
      </c>
      <c r="R782" s="31" t="str">
        <f t="shared" si="12"/>
        <v>J04037510000</v>
      </c>
    </row>
    <row r="783" spans="1:18" s="31" customFormat="1" ht="19.7" customHeight="1" x14ac:dyDescent="0.25">
      <c r="A783" s="68" t="s">
        <v>73</v>
      </c>
      <c r="B783" s="69">
        <v>9</v>
      </c>
      <c r="C783" s="68">
        <v>37510001</v>
      </c>
      <c r="D783" s="70" t="s">
        <v>1055</v>
      </c>
      <c r="E783" s="70" t="s">
        <v>1157</v>
      </c>
      <c r="F783" s="70" t="s">
        <v>1120</v>
      </c>
      <c r="G783" s="69" t="s">
        <v>482</v>
      </c>
      <c r="H783" s="70" t="s">
        <v>1066</v>
      </c>
      <c r="I783" s="83">
        <v>-1822386.23</v>
      </c>
      <c r="J783" s="83">
        <v>-795110.68</v>
      </c>
      <c r="K783" s="83">
        <v>798127.46</v>
      </c>
      <c r="L783" s="83">
        <v>0</v>
      </c>
      <c r="M783" s="83">
        <v>0</v>
      </c>
      <c r="N783" s="83">
        <v>-1819369.45</v>
      </c>
      <c r="O783" s="35">
        <f>ROWS($A$8:N783)</f>
        <v>776</v>
      </c>
      <c r="P783" s="35" t="str">
        <f>IF($A783='Signature Page'!$H$8,O783,"")</f>
        <v/>
      </c>
      <c r="Q783" s="35" t="str">
        <f>IFERROR(SMALL($P$8:$P$1794,ROWS($P$8:P783)),"")</f>
        <v/>
      </c>
      <c r="R783" s="31" t="str">
        <f t="shared" si="12"/>
        <v>J04037510001</v>
      </c>
    </row>
    <row r="784" spans="1:18" s="31" customFormat="1" ht="19.7" customHeight="1" x14ac:dyDescent="0.25">
      <c r="A784" s="68" t="s">
        <v>73</v>
      </c>
      <c r="B784" s="69">
        <v>1</v>
      </c>
      <c r="C784" s="68">
        <v>37640006</v>
      </c>
      <c r="D784" s="70" t="s">
        <v>1053</v>
      </c>
      <c r="E784" s="70" t="s">
        <v>1157</v>
      </c>
      <c r="F784" s="70" t="s">
        <v>128</v>
      </c>
      <c r="G784" s="69" t="s">
        <v>495</v>
      </c>
      <c r="H784" s="70" t="s">
        <v>1066</v>
      </c>
      <c r="I784" s="83">
        <v>-19372374.109999999</v>
      </c>
      <c r="J784" s="83">
        <v>-4559511.01</v>
      </c>
      <c r="K784" s="83">
        <v>12940706.43</v>
      </c>
      <c r="L784" s="83">
        <v>-2601503.2400000002</v>
      </c>
      <c r="M784" s="83">
        <v>0</v>
      </c>
      <c r="N784" s="83">
        <v>-13592681.93</v>
      </c>
      <c r="O784" s="35">
        <f>ROWS($A$8:N784)</f>
        <v>777</v>
      </c>
      <c r="P784" s="35" t="str">
        <f>IF($A784='Signature Page'!$H$8,O784,"")</f>
        <v/>
      </c>
      <c r="Q784" s="35" t="str">
        <f>IFERROR(SMALL($P$8:$P$1794,ROWS($P$8:P784)),"")</f>
        <v/>
      </c>
      <c r="R784" s="31" t="str">
        <f t="shared" si="12"/>
        <v>J04037640006</v>
      </c>
    </row>
    <row r="785" spans="1:18" s="31" customFormat="1" ht="19.7" customHeight="1" x14ac:dyDescent="0.25">
      <c r="A785" s="68" t="s">
        <v>73</v>
      </c>
      <c r="B785" s="69">
        <v>1</v>
      </c>
      <c r="C785" s="68">
        <v>38260000</v>
      </c>
      <c r="D785" s="70" t="s">
        <v>1055</v>
      </c>
      <c r="E785" s="70" t="s">
        <v>1157</v>
      </c>
      <c r="F785" s="70" t="s">
        <v>128</v>
      </c>
      <c r="G785" s="69" t="s">
        <v>535</v>
      </c>
      <c r="H785" s="70" t="s">
        <v>1066</v>
      </c>
      <c r="I785" s="83">
        <v>-250000</v>
      </c>
      <c r="J785" s="83">
        <v>-8893.75</v>
      </c>
      <c r="K785" s="83">
        <v>8893.75</v>
      </c>
      <c r="L785" s="83">
        <v>0</v>
      </c>
      <c r="M785" s="83">
        <v>0</v>
      </c>
      <c r="N785" s="83">
        <v>-250000</v>
      </c>
      <c r="O785" s="35">
        <f>ROWS($A$8:N785)</f>
        <v>778</v>
      </c>
      <c r="P785" s="35" t="str">
        <f>IF($A785='Signature Page'!$H$8,O785,"")</f>
        <v/>
      </c>
      <c r="Q785" s="35" t="str">
        <f>IFERROR(SMALL($P$8:$P$1794,ROWS($P$8:P785)),"")</f>
        <v/>
      </c>
      <c r="R785" s="31" t="str">
        <f t="shared" si="12"/>
        <v>J04038260000</v>
      </c>
    </row>
    <row r="786" spans="1:18" s="31" customFormat="1" ht="19.7" customHeight="1" x14ac:dyDescent="0.25">
      <c r="A786" s="68" t="s">
        <v>73</v>
      </c>
      <c r="B786" s="69">
        <v>9</v>
      </c>
      <c r="C786" s="68">
        <v>38670000</v>
      </c>
      <c r="D786" s="70" t="s">
        <v>1055</v>
      </c>
      <c r="E786" s="70" t="s">
        <v>1157</v>
      </c>
      <c r="F786" s="70" t="s">
        <v>1120</v>
      </c>
      <c r="G786" s="69" t="s">
        <v>1158</v>
      </c>
      <c r="H786" s="70" t="s">
        <v>1066</v>
      </c>
      <c r="I786" s="83">
        <v>-757084.41</v>
      </c>
      <c r="J786" s="83">
        <v>0</v>
      </c>
      <c r="K786" s="83">
        <v>0</v>
      </c>
      <c r="L786" s="83">
        <v>-260256.86</v>
      </c>
      <c r="M786" s="83">
        <v>0</v>
      </c>
      <c r="N786" s="83">
        <v>-1017341.27</v>
      </c>
      <c r="O786" s="35">
        <f>ROWS($A$8:N786)</f>
        <v>779</v>
      </c>
      <c r="P786" s="35" t="str">
        <f>IF($A786='Signature Page'!$H$8,O786,"")</f>
        <v/>
      </c>
      <c r="Q786" s="35" t="str">
        <f>IFERROR(SMALL($P$8:$P$1794,ROWS($P$8:P786)),"")</f>
        <v/>
      </c>
      <c r="R786" s="31" t="str">
        <f t="shared" si="12"/>
        <v>J04038670000</v>
      </c>
    </row>
    <row r="787" spans="1:18" s="31" customFormat="1" ht="19.7" customHeight="1" x14ac:dyDescent="0.25">
      <c r="A787" s="68" t="s">
        <v>73</v>
      </c>
      <c r="B787" s="69">
        <v>998</v>
      </c>
      <c r="C787" s="68">
        <v>39078000</v>
      </c>
      <c r="D787" s="70" t="s">
        <v>1054</v>
      </c>
      <c r="E787" s="70" t="s">
        <v>1157</v>
      </c>
      <c r="F787" s="70" t="s">
        <v>1105</v>
      </c>
      <c r="G787" s="69" t="s">
        <v>1299</v>
      </c>
      <c r="H787" s="70" t="s">
        <v>1066</v>
      </c>
      <c r="I787" s="83">
        <v>0</v>
      </c>
      <c r="J787" s="83">
        <v>0</v>
      </c>
      <c r="K787" s="83">
        <v>2360103.9300000002</v>
      </c>
      <c r="L787" s="83">
        <v>-42108650</v>
      </c>
      <c r="M787" s="83">
        <v>0</v>
      </c>
      <c r="N787" s="83">
        <v>-39748546.07</v>
      </c>
      <c r="O787" s="35">
        <f>ROWS($A$8:N787)</f>
        <v>780</v>
      </c>
      <c r="P787" s="35" t="str">
        <f>IF($A787='Signature Page'!$H$8,O787,"")</f>
        <v/>
      </c>
      <c r="Q787" s="35" t="str">
        <f>IFERROR(SMALL($P$8:$P$1794,ROWS($P$8:P787)),"")</f>
        <v/>
      </c>
      <c r="R787" s="31" t="str">
        <f t="shared" si="12"/>
        <v>J04039078000</v>
      </c>
    </row>
    <row r="788" spans="1:18" s="31" customFormat="1" ht="19.7" customHeight="1" x14ac:dyDescent="0.25">
      <c r="A788" s="68" t="s">
        <v>73</v>
      </c>
      <c r="B788" s="69">
        <v>998</v>
      </c>
      <c r="C788" s="68">
        <v>39078002</v>
      </c>
      <c r="D788" s="70" t="s">
        <v>1054</v>
      </c>
      <c r="E788" s="70" t="s">
        <v>1157</v>
      </c>
      <c r="F788" s="70" t="s">
        <v>1105</v>
      </c>
      <c r="G788" s="69" t="s">
        <v>1358</v>
      </c>
      <c r="H788" s="70" t="s">
        <v>1066</v>
      </c>
      <c r="I788" s="83">
        <v>-709590.98</v>
      </c>
      <c r="J788" s="83">
        <v>0</v>
      </c>
      <c r="K788" s="83">
        <v>215571.52</v>
      </c>
      <c r="L788" s="83">
        <v>0</v>
      </c>
      <c r="M788" s="83">
        <v>0</v>
      </c>
      <c r="N788" s="83">
        <v>-494019.46</v>
      </c>
      <c r="O788" s="35">
        <f>ROWS($A$8:N788)</f>
        <v>781</v>
      </c>
      <c r="P788" s="35" t="str">
        <f>IF($A788='Signature Page'!$H$8,O788,"")</f>
        <v/>
      </c>
      <c r="Q788" s="35" t="str">
        <f>IFERROR(SMALL($P$8:$P$1794,ROWS($P$8:P788)),"")</f>
        <v/>
      </c>
      <c r="R788" s="31" t="str">
        <f t="shared" si="12"/>
        <v>J04039078002</v>
      </c>
    </row>
    <row r="789" spans="1:18" s="31" customFormat="1" ht="19.7" customHeight="1" x14ac:dyDescent="0.25">
      <c r="A789" s="68" t="s">
        <v>73</v>
      </c>
      <c r="B789" s="69">
        <v>1</v>
      </c>
      <c r="C789" s="68">
        <v>39580000</v>
      </c>
      <c r="D789" s="70" t="s">
        <v>1057</v>
      </c>
      <c r="E789" s="70" t="s">
        <v>1157</v>
      </c>
      <c r="F789" s="70" t="s">
        <v>128</v>
      </c>
      <c r="G789" s="69" t="s">
        <v>579</v>
      </c>
      <c r="H789" s="70" t="s">
        <v>1066</v>
      </c>
      <c r="I789" s="83">
        <v>-641773.35</v>
      </c>
      <c r="J789" s="83">
        <v>0</v>
      </c>
      <c r="K789" s="83">
        <v>3316.35</v>
      </c>
      <c r="L789" s="83">
        <v>0</v>
      </c>
      <c r="M789" s="83">
        <v>0</v>
      </c>
      <c r="N789" s="83">
        <v>-638457</v>
      </c>
      <c r="O789" s="35">
        <f>ROWS($A$8:N789)</f>
        <v>782</v>
      </c>
      <c r="P789" s="35" t="str">
        <f>IF($A789='Signature Page'!$H$8,O789,"")</f>
        <v/>
      </c>
      <c r="Q789" s="35" t="str">
        <f>IFERROR(SMALL($P$8:$P$1794,ROWS($P$8:P789)),"")</f>
        <v/>
      </c>
      <c r="R789" s="31" t="str">
        <f t="shared" si="12"/>
        <v>J04039580000</v>
      </c>
    </row>
    <row r="790" spans="1:18" s="31" customFormat="1" ht="19.7" customHeight="1" x14ac:dyDescent="0.25">
      <c r="A790" s="68" t="s">
        <v>73</v>
      </c>
      <c r="B790" s="69">
        <v>5</v>
      </c>
      <c r="C790" s="68">
        <v>39840000</v>
      </c>
      <c r="D790" s="70" t="s">
        <v>1055</v>
      </c>
      <c r="E790" s="70" t="s">
        <v>1157</v>
      </c>
      <c r="F790" s="70" t="s">
        <v>1101</v>
      </c>
      <c r="G790" s="69" t="s">
        <v>594</v>
      </c>
      <c r="H790" s="70" t="s">
        <v>1066</v>
      </c>
      <c r="I790" s="83">
        <v>-261306</v>
      </c>
      <c r="J790" s="83">
        <v>0</v>
      </c>
      <c r="K790" s="83">
        <v>50260.24</v>
      </c>
      <c r="L790" s="83">
        <v>0</v>
      </c>
      <c r="M790" s="83">
        <v>0</v>
      </c>
      <c r="N790" s="83">
        <v>-211045.76000000001</v>
      </c>
      <c r="O790" s="35">
        <f>ROWS($A$8:N790)</f>
        <v>783</v>
      </c>
      <c r="P790" s="35" t="str">
        <f>IF($A790='Signature Page'!$H$8,O790,"")</f>
        <v/>
      </c>
      <c r="Q790" s="35" t="str">
        <f>IFERROR(SMALL($P$8:$P$1794,ROWS($P$8:P790)),"")</f>
        <v/>
      </c>
      <c r="R790" s="31" t="str">
        <f t="shared" si="12"/>
        <v>J04039840000</v>
      </c>
    </row>
    <row r="791" spans="1:18" s="31" customFormat="1" ht="19.7" customHeight="1" x14ac:dyDescent="0.25">
      <c r="A791" s="68" t="s">
        <v>73</v>
      </c>
      <c r="B791" s="69">
        <v>5</v>
      </c>
      <c r="C791" s="68">
        <v>39980000</v>
      </c>
      <c r="D791" s="70" t="s">
        <v>1055</v>
      </c>
      <c r="E791" s="70" t="s">
        <v>1157</v>
      </c>
      <c r="F791" s="70" t="s">
        <v>1101</v>
      </c>
      <c r="G791" s="69" t="s">
        <v>597</v>
      </c>
      <c r="H791" s="70" t="s">
        <v>1066</v>
      </c>
      <c r="I791" s="83">
        <v>-31614.01</v>
      </c>
      <c r="J791" s="83">
        <v>-7788.78</v>
      </c>
      <c r="K791" s="83">
        <v>0</v>
      </c>
      <c r="L791" s="83">
        <v>0</v>
      </c>
      <c r="M791" s="83">
        <v>0</v>
      </c>
      <c r="N791" s="83">
        <v>-39402.79</v>
      </c>
      <c r="O791" s="35">
        <f>ROWS($A$8:N791)</f>
        <v>784</v>
      </c>
      <c r="P791" s="35" t="str">
        <f>IF($A791='Signature Page'!$H$8,O791,"")</f>
        <v/>
      </c>
      <c r="Q791" s="35" t="str">
        <f>IFERROR(SMALL($P$8:$P$1794,ROWS($P$8:P791)),"")</f>
        <v/>
      </c>
      <c r="R791" s="31" t="str">
        <f t="shared" si="12"/>
        <v>J04039980000</v>
      </c>
    </row>
    <row r="792" spans="1:18" s="31" customFormat="1" ht="19.7" customHeight="1" x14ac:dyDescent="0.25">
      <c r="A792" s="68" t="s">
        <v>73</v>
      </c>
      <c r="B792" s="69">
        <v>5</v>
      </c>
      <c r="C792" s="68" t="s">
        <v>598</v>
      </c>
      <c r="D792" s="70" t="s">
        <v>1055</v>
      </c>
      <c r="E792" s="70" t="s">
        <v>1157</v>
      </c>
      <c r="F792" s="70" t="s">
        <v>1101</v>
      </c>
      <c r="G792" s="69" t="s">
        <v>599</v>
      </c>
      <c r="H792" s="70" t="s">
        <v>1066</v>
      </c>
      <c r="I792" s="83">
        <v>-27412.35</v>
      </c>
      <c r="J792" s="83">
        <v>0</v>
      </c>
      <c r="K792" s="83">
        <v>13053.64</v>
      </c>
      <c r="L792" s="83">
        <v>0</v>
      </c>
      <c r="M792" s="83">
        <v>0</v>
      </c>
      <c r="N792" s="83">
        <v>-14358.71</v>
      </c>
      <c r="O792" s="35">
        <f>ROWS($A$8:N792)</f>
        <v>785</v>
      </c>
      <c r="P792" s="35" t="str">
        <f>IF($A792='Signature Page'!$H$8,O792,"")</f>
        <v/>
      </c>
      <c r="Q792" s="35" t="str">
        <f>IFERROR(SMALL($P$8:$P$1794,ROWS($P$8:P792)),"")</f>
        <v/>
      </c>
      <c r="R792" s="31" t="str">
        <f t="shared" si="12"/>
        <v>J04039B17001</v>
      </c>
    </row>
    <row r="793" spans="1:18" s="31" customFormat="1" ht="19.7" customHeight="1" x14ac:dyDescent="0.25">
      <c r="A793" s="68" t="s">
        <v>73</v>
      </c>
      <c r="B793" s="69">
        <v>9</v>
      </c>
      <c r="C793" s="68" t="s">
        <v>631</v>
      </c>
      <c r="D793" s="70" t="s">
        <v>1055</v>
      </c>
      <c r="E793" s="70" t="s">
        <v>1157</v>
      </c>
      <c r="F793" s="70" t="s">
        <v>1120</v>
      </c>
      <c r="G793" s="69" t="s">
        <v>632</v>
      </c>
      <c r="H793" s="70" t="s">
        <v>1066</v>
      </c>
      <c r="I793" s="83">
        <v>-15908.31</v>
      </c>
      <c r="J793" s="83">
        <v>-303.89999999999998</v>
      </c>
      <c r="K793" s="83">
        <v>0</v>
      </c>
      <c r="L793" s="83">
        <v>0</v>
      </c>
      <c r="M793" s="83">
        <v>0</v>
      </c>
      <c r="N793" s="83">
        <v>-16212.21</v>
      </c>
      <c r="O793" s="35">
        <f>ROWS($A$8:N793)</f>
        <v>786</v>
      </c>
      <c r="P793" s="35" t="str">
        <f>IF($A793='Signature Page'!$H$8,O793,"")</f>
        <v/>
      </c>
      <c r="Q793" s="35" t="str">
        <f>IFERROR(SMALL($P$8:$P$1794,ROWS($P$8:P793)),"")</f>
        <v/>
      </c>
      <c r="R793" s="31" t="str">
        <f t="shared" si="12"/>
        <v>J04041G20000</v>
      </c>
    </row>
    <row r="794" spans="1:18" s="31" customFormat="1" ht="19.7" customHeight="1" x14ac:dyDescent="0.25">
      <c r="A794" s="68" t="s">
        <v>73</v>
      </c>
      <c r="B794" s="69">
        <v>9</v>
      </c>
      <c r="C794" s="68" t="s">
        <v>633</v>
      </c>
      <c r="D794" s="70" t="s">
        <v>1055</v>
      </c>
      <c r="E794" s="70" t="s">
        <v>1157</v>
      </c>
      <c r="F794" s="70" t="s">
        <v>1120</v>
      </c>
      <c r="G794" s="69" t="s">
        <v>634</v>
      </c>
      <c r="H794" s="70" t="s">
        <v>1066</v>
      </c>
      <c r="I794" s="83">
        <v>-78832.55</v>
      </c>
      <c r="J794" s="83">
        <v>-1475.27</v>
      </c>
      <c r="K794" s="83">
        <v>0</v>
      </c>
      <c r="L794" s="83">
        <v>0</v>
      </c>
      <c r="M794" s="83">
        <v>0</v>
      </c>
      <c r="N794" s="83">
        <v>-80307.820000000007</v>
      </c>
      <c r="O794" s="35">
        <f>ROWS($A$8:N794)</f>
        <v>787</v>
      </c>
      <c r="P794" s="35" t="str">
        <f>IF($A794='Signature Page'!$H$8,O794,"")</f>
        <v/>
      </c>
      <c r="Q794" s="35" t="str">
        <f>IFERROR(SMALL($P$8:$P$1794,ROWS($P$8:P794)),"")</f>
        <v/>
      </c>
      <c r="R794" s="31" t="str">
        <f t="shared" si="12"/>
        <v>J04041G20001</v>
      </c>
    </row>
    <row r="795" spans="1:18" s="31" customFormat="1" ht="19.7" customHeight="1" x14ac:dyDescent="0.25">
      <c r="A795" s="68" t="s">
        <v>73</v>
      </c>
      <c r="B795" s="69">
        <v>1</v>
      </c>
      <c r="C795" s="68" t="s">
        <v>635</v>
      </c>
      <c r="D795" s="70" t="s">
        <v>1054</v>
      </c>
      <c r="E795" s="70" t="s">
        <v>1157</v>
      </c>
      <c r="F795" s="70" t="s">
        <v>128</v>
      </c>
      <c r="G795" s="69" t="s">
        <v>636</v>
      </c>
      <c r="H795" s="70" t="s">
        <v>1066</v>
      </c>
      <c r="I795" s="83">
        <v>-355439.98</v>
      </c>
      <c r="J795" s="83">
        <v>-58791.6</v>
      </c>
      <c r="K795" s="83">
        <v>62385.75</v>
      </c>
      <c r="L795" s="83">
        <v>5006.25</v>
      </c>
      <c r="M795" s="83">
        <v>0</v>
      </c>
      <c r="N795" s="83">
        <v>-346839.58</v>
      </c>
      <c r="O795" s="35">
        <f>ROWS($A$8:N795)</f>
        <v>788</v>
      </c>
      <c r="P795" s="35" t="str">
        <f>IF($A795='Signature Page'!$H$8,O795,"")</f>
        <v/>
      </c>
      <c r="Q795" s="35" t="str">
        <f>IFERROR(SMALL($P$8:$P$1794,ROWS($P$8:P795)),"")</f>
        <v/>
      </c>
      <c r="R795" s="31" t="str">
        <f t="shared" si="12"/>
        <v>J04041G70001</v>
      </c>
    </row>
    <row r="796" spans="1:18" s="31" customFormat="1" ht="19.7" customHeight="1" x14ac:dyDescent="0.25">
      <c r="A796" s="68" t="s">
        <v>73</v>
      </c>
      <c r="B796" s="69">
        <v>1</v>
      </c>
      <c r="C796" s="68" t="s">
        <v>637</v>
      </c>
      <c r="D796" s="70" t="s">
        <v>1054</v>
      </c>
      <c r="E796" s="70" t="s">
        <v>1157</v>
      </c>
      <c r="F796" s="70" t="s">
        <v>128</v>
      </c>
      <c r="G796" s="69" t="s">
        <v>638</v>
      </c>
      <c r="H796" s="70" t="s">
        <v>1066</v>
      </c>
      <c r="I796" s="83">
        <v>-236676.19</v>
      </c>
      <c r="J796" s="83">
        <v>-42590</v>
      </c>
      <c r="K796" s="83">
        <v>17695.2</v>
      </c>
      <c r="L796" s="83">
        <v>4247.0200000000004</v>
      </c>
      <c r="M796" s="83">
        <v>0</v>
      </c>
      <c r="N796" s="83">
        <v>-257323.97</v>
      </c>
      <c r="O796" s="35">
        <f>ROWS($A$8:N796)</f>
        <v>789</v>
      </c>
      <c r="P796" s="35" t="str">
        <f>IF($A796='Signature Page'!$H$8,O796,"")</f>
        <v/>
      </c>
      <c r="Q796" s="35" t="str">
        <f>IFERROR(SMALL($P$8:$P$1794,ROWS($P$8:P796)),"")</f>
        <v/>
      </c>
      <c r="R796" s="31" t="str">
        <f t="shared" si="12"/>
        <v>J04041G70002</v>
      </c>
    </row>
    <row r="797" spans="1:18" s="31" customFormat="1" ht="19.7" customHeight="1" x14ac:dyDescent="0.25">
      <c r="A797" s="68" t="s">
        <v>73</v>
      </c>
      <c r="B797" s="69">
        <v>1</v>
      </c>
      <c r="C797" s="68" t="s">
        <v>639</v>
      </c>
      <c r="D797" s="70" t="s">
        <v>1054</v>
      </c>
      <c r="E797" s="70" t="s">
        <v>1157</v>
      </c>
      <c r="F797" s="70" t="s">
        <v>128</v>
      </c>
      <c r="G797" s="69" t="s">
        <v>640</v>
      </c>
      <c r="H797" s="70" t="s">
        <v>1066</v>
      </c>
      <c r="I797" s="83">
        <v>-154808.29999999999</v>
      </c>
      <c r="J797" s="83">
        <v>-184414.02</v>
      </c>
      <c r="K797" s="83">
        <v>147429.51999999999</v>
      </c>
      <c r="L797" s="83">
        <v>18843.75</v>
      </c>
      <c r="M797" s="83">
        <v>0</v>
      </c>
      <c r="N797" s="83">
        <v>-172949.05</v>
      </c>
      <c r="O797" s="35">
        <f>ROWS($A$8:N797)</f>
        <v>790</v>
      </c>
      <c r="P797" s="35" t="str">
        <f>IF($A797='Signature Page'!$H$8,O797,"")</f>
        <v/>
      </c>
      <c r="Q797" s="35" t="str">
        <f>IFERROR(SMALL($P$8:$P$1794,ROWS($P$8:P797)),"")</f>
        <v/>
      </c>
      <c r="R797" s="31" t="str">
        <f t="shared" si="12"/>
        <v>J04041G70003</v>
      </c>
    </row>
    <row r="798" spans="1:18" s="31" customFormat="1" ht="19.7" customHeight="1" x14ac:dyDescent="0.25">
      <c r="A798" s="68" t="s">
        <v>73</v>
      </c>
      <c r="B798" s="69">
        <v>1</v>
      </c>
      <c r="C798" s="68" t="s">
        <v>641</v>
      </c>
      <c r="D798" s="70" t="s">
        <v>1054</v>
      </c>
      <c r="E798" s="70" t="s">
        <v>1157</v>
      </c>
      <c r="F798" s="70" t="s">
        <v>128</v>
      </c>
      <c r="G798" s="69" t="s">
        <v>642</v>
      </c>
      <c r="H798" s="70" t="s">
        <v>1066</v>
      </c>
      <c r="I798" s="83">
        <v>-972876.1</v>
      </c>
      <c r="J798" s="83">
        <v>-221785.72</v>
      </c>
      <c r="K798" s="83">
        <v>107885.7</v>
      </c>
      <c r="L798" s="83">
        <v>23287.51</v>
      </c>
      <c r="M798" s="83">
        <v>0</v>
      </c>
      <c r="N798" s="83">
        <v>-1063488.6100000001</v>
      </c>
      <c r="O798" s="35">
        <f>ROWS($A$8:N798)</f>
        <v>791</v>
      </c>
      <c r="P798" s="35" t="str">
        <f>IF($A798='Signature Page'!$H$8,O798,"")</f>
        <v/>
      </c>
      <c r="Q798" s="35" t="str">
        <f>IFERROR(SMALL($P$8:$P$1794,ROWS($P$8:P798)),"")</f>
        <v/>
      </c>
      <c r="R798" s="31" t="str">
        <f t="shared" si="12"/>
        <v>J04041G70005</v>
      </c>
    </row>
    <row r="799" spans="1:18" s="31" customFormat="1" ht="19.7" customHeight="1" x14ac:dyDescent="0.25">
      <c r="A799" s="68" t="s">
        <v>73</v>
      </c>
      <c r="B799" s="69">
        <v>9</v>
      </c>
      <c r="C799" s="68" t="s">
        <v>651</v>
      </c>
      <c r="D799" s="70" t="s">
        <v>1055</v>
      </c>
      <c r="E799" s="70" t="s">
        <v>1157</v>
      </c>
      <c r="F799" s="70" t="s">
        <v>1120</v>
      </c>
      <c r="G799" s="69" t="s">
        <v>652</v>
      </c>
      <c r="H799" s="70" t="s">
        <v>1066</v>
      </c>
      <c r="I799" s="83">
        <v>-4730104.46</v>
      </c>
      <c r="J799" s="83">
        <v>-88984.37</v>
      </c>
      <c r="K799" s="83">
        <v>0</v>
      </c>
      <c r="L799" s="83">
        <v>0</v>
      </c>
      <c r="M799" s="83">
        <v>0</v>
      </c>
      <c r="N799" s="83">
        <v>-4819088.83</v>
      </c>
      <c r="O799" s="35">
        <f>ROWS($A$8:N799)</f>
        <v>792</v>
      </c>
      <c r="P799" s="35" t="str">
        <f>IF($A799='Signature Page'!$H$8,O799,"")</f>
        <v/>
      </c>
      <c r="Q799" s="35" t="str">
        <f>IFERROR(SMALL($P$8:$P$1794,ROWS($P$8:P799)),"")</f>
        <v/>
      </c>
      <c r="R799" s="31" t="str">
        <f t="shared" si="12"/>
        <v>J04042C40000</v>
      </c>
    </row>
    <row r="800" spans="1:18" s="31" customFormat="1" ht="19.7" customHeight="1" x14ac:dyDescent="0.25">
      <c r="A800" s="68" t="s">
        <v>73</v>
      </c>
      <c r="B800" s="69">
        <v>9</v>
      </c>
      <c r="C800" s="68" t="s">
        <v>653</v>
      </c>
      <c r="D800" s="70" t="s">
        <v>1055</v>
      </c>
      <c r="E800" s="70" t="s">
        <v>1157</v>
      </c>
      <c r="F800" s="70" t="s">
        <v>1120</v>
      </c>
      <c r="G800" s="69" t="s">
        <v>654</v>
      </c>
      <c r="H800" s="70" t="s">
        <v>1066</v>
      </c>
      <c r="I800" s="83">
        <v>-14186.48</v>
      </c>
      <c r="J800" s="83">
        <v>-266.92</v>
      </c>
      <c r="K800" s="83">
        <v>0</v>
      </c>
      <c r="L800" s="83">
        <v>0</v>
      </c>
      <c r="M800" s="83">
        <v>0</v>
      </c>
      <c r="N800" s="83">
        <v>-14453.4</v>
      </c>
      <c r="O800" s="35">
        <f>ROWS($A$8:N800)</f>
        <v>793</v>
      </c>
      <c r="P800" s="35" t="str">
        <f>IF($A800='Signature Page'!$H$8,O800,"")</f>
        <v/>
      </c>
      <c r="Q800" s="35" t="str">
        <f>IFERROR(SMALL($P$8:$P$1794,ROWS($P$8:P800)),"")</f>
        <v/>
      </c>
      <c r="R800" s="31" t="str">
        <f t="shared" si="12"/>
        <v>J04042C50000</v>
      </c>
    </row>
    <row r="801" spans="1:18" s="31" customFormat="1" ht="19.7" customHeight="1" x14ac:dyDescent="0.25">
      <c r="A801" s="68" t="s">
        <v>73</v>
      </c>
      <c r="B801" s="69">
        <v>9</v>
      </c>
      <c r="C801" s="68" t="s">
        <v>657</v>
      </c>
      <c r="D801" s="70" t="s">
        <v>1055</v>
      </c>
      <c r="E801" s="70" t="s">
        <v>1157</v>
      </c>
      <c r="F801" s="70" t="s">
        <v>1120</v>
      </c>
      <c r="G801" s="69" t="s">
        <v>658</v>
      </c>
      <c r="H801" s="70" t="s">
        <v>1066</v>
      </c>
      <c r="I801" s="83">
        <v>-68127.78</v>
      </c>
      <c r="J801" s="83">
        <v>-1281.51</v>
      </c>
      <c r="K801" s="83">
        <v>0</v>
      </c>
      <c r="L801" s="83">
        <v>0</v>
      </c>
      <c r="M801" s="83">
        <v>0</v>
      </c>
      <c r="N801" s="83">
        <v>-69409.289999999994</v>
      </c>
      <c r="O801" s="35">
        <f>ROWS($A$8:N801)</f>
        <v>794</v>
      </c>
      <c r="P801" s="35" t="str">
        <f>IF($A801='Signature Page'!$H$8,O801,"")</f>
        <v/>
      </c>
      <c r="Q801" s="35" t="str">
        <f>IFERROR(SMALL($P$8:$P$1794,ROWS($P$8:P801)),"")</f>
        <v/>
      </c>
      <c r="R801" s="31" t="str">
        <f t="shared" si="12"/>
        <v>J04042G30000</v>
      </c>
    </row>
    <row r="802" spans="1:18" s="31" customFormat="1" ht="19.7" customHeight="1" x14ac:dyDescent="0.25">
      <c r="A802" s="68" t="s">
        <v>73</v>
      </c>
      <c r="B802" s="69">
        <v>9</v>
      </c>
      <c r="C802" s="68">
        <v>43010000</v>
      </c>
      <c r="D802" s="70" t="s">
        <v>1055</v>
      </c>
      <c r="E802" s="70" t="s">
        <v>1157</v>
      </c>
      <c r="F802" s="70" t="s">
        <v>1120</v>
      </c>
      <c r="G802" s="69" t="s">
        <v>663</v>
      </c>
      <c r="H802" s="70" t="s">
        <v>1066</v>
      </c>
      <c r="I802" s="83">
        <v>-75574.960000000006</v>
      </c>
      <c r="J802" s="83">
        <v>-1431.88</v>
      </c>
      <c r="K802" s="83">
        <v>0</v>
      </c>
      <c r="L802" s="83">
        <v>0</v>
      </c>
      <c r="M802" s="83">
        <v>0</v>
      </c>
      <c r="N802" s="83">
        <v>-77006.84</v>
      </c>
      <c r="O802" s="35">
        <f>ROWS($A$8:N802)</f>
        <v>795</v>
      </c>
      <c r="P802" s="35" t="str">
        <f>IF($A802='Signature Page'!$H$8,O802,"")</f>
        <v/>
      </c>
      <c r="Q802" s="35" t="str">
        <f>IFERROR(SMALL($P$8:$P$1794,ROWS($P$8:P802)),"")</f>
        <v/>
      </c>
      <c r="R802" s="31" t="str">
        <f t="shared" si="12"/>
        <v>J04043010000</v>
      </c>
    </row>
    <row r="803" spans="1:18" s="31" customFormat="1" ht="19.7" customHeight="1" x14ac:dyDescent="0.25">
      <c r="A803" s="68" t="s">
        <v>73</v>
      </c>
      <c r="B803" s="69">
        <v>9</v>
      </c>
      <c r="C803" s="68">
        <v>43020000</v>
      </c>
      <c r="D803" s="70" t="s">
        <v>1055</v>
      </c>
      <c r="E803" s="70" t="s">
        <v>1157</v>
      </c>
      <c r="F803" s="70" t="s">
        <v>1120</v>
      </c>
      <c r="G803" s="69" t="s">
        <v>664</v>
      </c>
      <c r="H803" s="70" t="s">
        <v>1066</v>
      </c>
      <c r="I803" s="83">
        <v>-5700.13</v>
      </c>
      <c r="J803" s="83">
        <v>-107.13</v>
      </c>
      <c r="K803" s="83">
        <v>0</v>
      </c>
      <c r="L803" s="83">
        <v>0</v>
      </c>
      <c r="M803" s="83">
        <v>0</v>
      </c>
      <c r="N803" s="83">
        <v>-5807.26</v>
      </c>
      <c r="O803" s="35">
        <f>ROWS($A$8:N803)</f>
        <v>796</v>
      </c>
      <c r="P803" s="35" t="str">
        <f>IF($A803='Signature Page'!$H$8,O803,"")</f>
        <v/>
      </c>
      <c r="Q803" s="35" t="str">
        <f>IFERROR(SMALL($P$8:$P$1794,ROWS($P$8:P803)),"")</f>
        <v/>
      </c>
      <c r="R803" s="31" t="str">
        <f t="shared" si="12"/>
        <v>J04043020000</v>
      </c>
    </row>
    <row r="804" spans="1:18" s="31" customFormat="1" ht="19.7" customHeight="1" x14ac:dyDescent="0.25">
      <c r="A804" s="68" t="s">
        <v>73</v>
      </c>
      <c r="B804" s="69">
        <v>9</v>
      </c>
      <c r="C804" s="68">
        <v>43030000</v>
      </c>
      <c r="D804" s="70" t="s">
        <v>1055</v>
      </c>
      <c r="E804" s="70" t="s">
        <v>1157</v>
      </c>
      <c r="F804" s="70" t="s">
        <v>1120</v>
      </c>
      <c r="G804" s="69" t="s">
        <v>1159</v>
      </c>
      <c r="H804" s="70" t="s">
        <v>1066</v>
      </c>
      <c r="I804" s="83">
        <v>-409895.86</v>
      </c>
      <c r="J804" s="83">
        <v>-7708.33</v>
      </c>
      <c r="K804" s="83">
        <v>0</v>
      </c>
      <c r="L804" s="83">
        <v>0</v>
      </c>
      <c r="M804" s="83">
        <v>0</v>
      </c>
      <c r="N804" s="83">
        <v>-417604.19</v>
      </c>
      <c r="O804" s="35">
        <f>ROWS($A$8:N804)</f>
        <v>797</v>
      </c>
      <c r="P804" s="35" t="str">
        <f>IF($A804='Signature Page'!$H$8,O804,"")</f>
        <v/>
      </c>
      <c r="Q804" s="35" t="str">
        <f>IFERROR(SMALL($P$8:$P$1794,ROWS($P$8:P804)),"")</f>
        <v/>
      </c>
      <c r="R804" s="31" t="str">
        <f t="shared" si="12"/>
        <v>J04043030000</v>
      </c>
    </row>
    <row r="805" spans="1:18" s="31" customFormat="1" ht="19.7" customHeight="1" x14ac:dyDescent="0.25">
      <c r="A805" s="68" t="s">
        <v>73</v>
      </c>
      <c r="B805" s="69">
        <v>9</v>
      </c>
      <c r="C805" s="68">
        <v>43040000</v>
      </c>
      <c r="D805" s="70" t="s">
        <v>1055</v>
      </c>
      <c r="E805" s="70" t="s">
        <v>1157</v>
      </c>
      <c r="F805" s="70" t="s">
        <v>1120</v>
      </c>
      <c r="G805" s="69" t="s">
        <v>1160</v>
      </c>
      <c r="H805" s="70" t="s">
        <v>1066</v>
      </c>
      <c r="I805" s="83">
        <v>-82147.08</v>
      </c>
      <c r="J805" s="83">
        <v>-1541.57</v>
      </c>
      <c r="K805" s="83">
        <v>0</v>
      </c>
      <c r="L805" s="83">
        <v>0</v>
      </c>
      <c r="M805" s="83">
        <v>0</v>
      </c>
      <c r="N805" s="83">
        <v>-83688.649999999994</v>
      </c>
      <c r="O805" s="35">
        <f>ROWS($A$8:N805)</f>
        <v>798</v>
      </c>
      <c r="P805" s="35" t="str">
        <f>IF($A805='Signature Page'!$H$8,O805,"")</f>
        <v/>
      </c>
      <c r="Q805" s="35" t="str">
        <f>IFERROR(SMALL($P$8:$P$1794,ROWS($P$8:P805)),"")</f>
        <v/>
      </c>
      <c r="R805" s="31" t="str">
        <f t="shared" si="12"/>
        <v>J04043040000</v>
      </c>
    </row>
    <row r="806" spans="1:18" s="31" customFormat="1" ht="19.7" customHeight="1" x14ac:dyDescent="0.25">
      <c r="A806" s="68" t="s">
        <v>73</v>
      </c>
      <c r="B806" s="69">
        <v>9</v>
      </c>
      <c r="C806" s="68">
        <v>43060000</v>
      </c>
      <c r="D806" s="70" t="s">
        <v>1055</v>
      </c>
      <c r="E806" s="70" t="s">
        <v>1157</v>
      </c>
      <c r="F806" s="70" t="s">
        <v>1120</v>
      </c>
      <c r="G806" s="69" t="s">
        <v>1449</v>
      </c>
      <c r="H806" s="70" t="s">
        <v>1066</v>
      </c>
      <c r="I806" s="83">
        <v>-3500.1</v>
      </c>
      <c r="J806" s="83">
        <v>-48.07</v>
      </c>
      <c r="K806" s="83">
        <v>0</v>
      </c>
      <c r="L806" s="83">
        <v>0</v>
      </c>
      <c r="M806" s="83">
        <v>0</v>
      </c>
      <c r="N806" s="83">
        <v>-3548.17</v>
      </c>
      <c r="O806" s="35">
        <f>ROWS($A$8:N806)</f>
        <v>799</v>
      </c>
      <c r="P806" s="35" t="str">
        <f>IF($A806='Signature Page'!$H$8,O806,"")</f>
        <v/>
      </c>
      <c r="Q806" s="35" t="str">
        <f>IFERROR(SMALL($P$8:$P$1794,ROWS($P$8:P806)),"")</f>
        <v/>
      </c>
      <c r="R806" s="31" t="str">
        <f t="shared" si="12"/>
        <v>J04043060000</v>
      </c>
    </row>
    <row r="807" spans="1:18" s="31" customFormat="1" ht="19.7" customHeight="1" x14ac:dyDescent="0.25">
      <c r="A807" s="68" t="s">
        <v>73</v>
      </c>
      <c r="B807" s="69">
        <v>1</v>
      </c>
      <c r="C807" s="68">
        <v>43457001</v>
      </c>
      <c r="D807" s="70" t="s">
        <v>1055</v>
      </c>
      <c r="E807" s="70" t="s">
        <v>1157</v>
      </c>
      <c r="F807" s="70" t="s">
        <v>128</v>
      </c>
      <c r="G807" s="69" t="s">
        <v>670</v>
      </c>
      <c r="H807" s="70" t="s">
        <v>1066</v>
      </c>
      <c r="I807" s="83">
        <v>264490.40999999997</v>
      </c>
      <c r="J807" s="83">
        <v>-280.04000000000002</v>
      </c>
      <c r="K807" s="83">
        <v>-264512.71999999997</v>
      </c>
      <c r="L807" s="83">
        <v>0</v>
      </c>
      <c r="M807" s="83">
        <v>0</v>
      </c>
      <c r="N807" s="83">
        <v>-302.35000000003498</v>
      </c>
      <c r="O807" s="35">
        <f>ROWS($A$8:N807)</f>
        <v>800</v>
      </c>
      <c r="P807" s="35" t="str">
        <f>IF($A807='Signature Page'!$H$8,O807,"")</f>
        <v/>
      </c>
      <c r="Q807" s="35" t="str">
        <f>IFERROR(SMALL($P$8:$P$1794,ROWS($P$8:P807)),"")</f>
        <v/>
      </c>
      <c r="R807" s="31" t="str">
        <f t="shared" si="12"/>
        <v>J04043457001</v>
      </c>
    </row>
    <row r="808" spans="1:18" s="31" customFormat="1" ht="19.7" customHeight="1" x14ac:dyDescent="0.25">
      <c r="A808" s="68" t="s">
        <v>73</v>
      </c>
      <c r="B808" s="69">
        <v>9</v>
      </c>
      <c r="C808" s="68" t="s">
        <v>696</v>
      </c>
      <c r="D808" s="70" t="s">
        <v>1055</v>
      </c>
      <c r="E808" s="70" t="s">
        <v>1157</v>
      </c>
      <c r="F808" s="70" t="s">
        <v>1120</v>
      </c>
      <c r="G808" s="69" t="s">
        <v>697</v>
      </c>
      <c r="H808" s="70" t="s">
        <v>1066</v>
      </c>
      <c r="I808" s="83">
        <v>-437210.94</v>
      </c>
      <c r="J808" s="83">
        <v>-8316.1299999999992</v>
      </c>
      <c r="K808" s="83">
        <v>0</v>
      </c>
      <c r="L808" s="83">
        <v>0</v>
      </c>
      <c r="M808" s="83">
        <v>0</v>
      </c>
      <c r="N808" s="83">
        <v>-445527.07</v>
      </c>
      <c r="O808" s="35">
        <f>ROWS($A$8:N808)</f>
        <v>801</v>
      </c>
      <c r="P808" s="35" t="str">
        <f>IF($A808='Signature Page'!$H$8,O808,"")</f>
        <v/>
      </c>
      <c r="Q808" s="35" t="str">
        <f>IFERROR(SMALL($P$8:$P$1794,ROWS($P$8:P808)),"")</f>
        <v/>
      </c>
      <c r="R808" s="31" t="str">
        <f t="shared" si="12"/>
        <v>J04043F10000</v>
      </c>
    </row>
    <row r="809" spans="1:18" s="31" customFormat="1" ht="19.7" customHeight="1" x14ac:dyDescent="0.25">
      <c r="A809" s="68" t="s">
        <v>73</v>
      </c>
      <c r="B809" s="69">
        <v>9</v>
      </c>
      <c r="C809" s="68">
        <v>44070000</v>
      </c>
      <c r="D809" s="70" t="s">
        <v>1055</v>
      </c>
      <c r="E809" s="70" t="s">
        <v>1157</v>
      </c>
      <c r="F809" s="70" t="s">
        <v>1120</v>
      </c>
      <c r="G809" s="69" t="s">
        <v>714</v>
      </c>
      <c r="H809" s="70" t="s">
        <v>1066</v>
      </c>
      <c r="I809" s="83">
        <v>-2586991.85</v>
      </c>
      <c r="J809" s="83">
        <v>-48599.49</v>
      </c>
      <c r="K809" s="83">
        <v>84476.31</v>
      </c>
      <c r="L809" s="83">
        <v>0</v>
      </c>
      <c r="M809" s="83">
        <v>0</v>
      </c>
      <c r="N809" s="83">
        <v>-2551115.0299999998</v>
      </c>
      <c r="O809" s="35">
        <f>ROWS($A$8:N809)</f>
        <v>802</v>
      </c>
      <c r="P809" s="35" t="str">
        <f>IF($A809='Signature Page'!$H$8,O809,"")</f>
        <v/>
      </c>
      <c r="Q809" s="35" t="str">
        <f>IFERROR(SMALL($P$8:$P$1794,ROWS($P$8:P809)),"")</f>
        <v/>
      </c>
      <c r="R809" s="31" t="str">
        <f t="shared" si="12"/>
        <v>J04044070000</v>
      </c>
    </row>
    <row r="810" spans="1:18" s="31" customFormat="1" ht="19.7" customHeight="1" x14ac:dyDescent="0.25">
      <c r="A810" s="68" t="s">
        <v>73</v>
      </c>
      <c r="B810" s="69">
        <v>9</v>
      </c>
      <c r="C810" s="68">
        <v>44970000</v>
      </c>
      <c r="D810" s="70" t="s">
        <v>1055</v>
      </c>
      <c r="E810" s="70" t="s">
        <v>1157</v>
      </c>
      <c r="F810" s="70" t="s">
        <v>1120</v>
      </c>
      <c r="G810" s="69" t="s">
        <v>1509</v>
      </c>
      <c r="H810" s="70" t="s">
        <v>1066</v>
      </c>
      <c r="I810" s="83">
        <v>0</v>
      </c>
      <c r="J810" s="83">
        <v>-4418079.45</v>
      </c>
      <c r="K810" s="83">
        <v>0</v>
      </c>
      <c r="L810" s="83">
        <v>0</v>
      </c>
      <c r="M810" s="83">
        <v>0</v>
      </c>
      <c r="N810" s="83">
        <v>-4418079.45</v>
      </c>
      <c r="O810" s="35">
        <f>ROWS($A$8:N810)</f>
        <v>803</v>
      </c>
      <c r="P810" s="35" t="str">
        <f>IF($A810='Signature Page'!$H$8,O810,"")</f>
        <v/>
      </c>
      <c r="Q810" s="35" t="str">
        <f>IFERROR(SMALL($P$8:$P$1794,ROWS($P$8:P810)),"")</f>
        <v/>
      </c>
      <c r="R810" s="31" t="str">
        <f t="shared" si="12"/>
        <v>J04044970000</v>
      </c>
    </row>
    <row r="811" spans="1:18" s="31" customFormat="1" ht="19.7" customHeight="1" x14ac:dyDescent="0.25">
      <c r="A811" s="68" t="s">
        <v>73</v>
      </c>
      <c r="B811" s="69">
        <v>9</v>
      </c>
      <c r="C811" s="68">
        <v>44990000</v>
      </c>
      <c r="D811" s="70" t="s">
        <v>1055</v>
      </c>
      <c r="E811" s="70" t="s">
        <v>1157</v>
      </c>
      <c r="F811" s="70" t="s">
        <v>1120</v>
      </c>
      <c r="G811" s="69" t="s">
        <v>722</v>
      </c>
      <c r="H811" s="70" t="s">
        <v>1066</v>
      </c>
      <c r="I811" s="83">
        <v>-2391.1999999999998</v>
      </c>
      <c r="J811" s="83">
        <v>-44.85</v>
      </c>
      <c r="K811" s="83">
        <v>0</v>
      </c>
      <c r="L811" s="83">
        <v>0</v>
      </c>
      <c r="M811" s="83">
        <v>0</v>
      </c>
      <c r="N811" s="83">
        <v>-2436.0500000000002</v>
      </c>
      <c r="O811" s="35">
        <f>ROWS($A$8:N811)</f>
        <v>804</v>
      </c>
      <c r="P811" s="35" t="str">
        <f>IF($A811='Signature Page'!$H$8,O811,"")</f>
        <v/>
      </c>
      <c r="Q811" s="35" t="str">
        <f>IFERROR(SMALL($P$8:$P$1794,ROWS($P$8:P811)),"")</f>
        <v/>
      </c>
      <c r="R811" s="31" t="str">
        <f t="shared" si="12"/>
        <v>J04044990000</v>
      </c>
    </row>
    <row r="812" spans="1:18" s="31" customFormat="1" ht="19.7" customHeight="1" x14ac:dyDescent="0.25">
      <c r="A812" s="68" t="s">
        <v>73</v>
      </c>
      <c r="B812" s="69">
        <v>9</v>
      </c>
      <c r="C812" s="68" t="s">
        <v>723</v>
      </c>
      <c r="D812" s="70" t="s">
        <v>1055</v>
      </c>
      <c r="E812" s="70" t="s">
        <v>1157</v>
      </c>
      <c r="F812" s="70" t="s">
        <v>1120</v>
      </c>
      <c r="G812" s="69" t="s">
        <v>724</v>
      </c>
      <c r="H812" s="70" t="s">
        <v>1066</v>
      </c>
      <c r="I812" s="83">
        <v>-4048886.18</v>
      </c>
      <c r="J812" s="83">
        <v>-76091.95</v>
      </c>
      <c r="K812" s="83">
        <v>12927.89</v>
      </c>
      <c r="L812" s="83">
        <v>0</v>
      </c>
      <c r="M812" s="83">
        <v>0</v>
      </c>
      <c r="N812" s="83">
        <v>-4112050.24</v>
      </c>
      <c r="O812" s="35">
        <f>ROWS($A$8:N812)</f>
        <v>805</v>
      </c>
      <c r="P812" s="35" t="str">
        <f>IF($A812='Signature Page'!$H$8,O812,"")</f>
        <v/>
      </c>
      <c r="Q812" s="35" t="str">
        <f>IFERROR(SMALL($P$8:$P$1794,ROWS($P$8:P812)),"")</f>
        <v/>
      </c>
      <c r="R812" s="31" t="str">
        <f t="shared" si="12"/>
        <v>J04044D30000</v>
      </c>
    </row>
    <row r="813" spans="1:18" s="31" customFormat="1" ht="19.7" customHeight="1" x14ac:dyDescent="0.25">
      <c r="A813" s="68" t="s">
        <v>73</v>
      </c>
      <c r="B813" s="69">
        <v>9</v>
      </c>
      <c r="C813" s="68" t="s">
        <v>725</v>
      </c>
      <c r="D813" s="70" t="s">
        <v>1055</v>
      </c>
      <c r="E813" s="70" t="s">
        <v>1157</v>
      </c>
      <c r="F813" s="70" t="s">
        <v>1120</v>
      </c>
      <c r="G813" s="69" t="s">
        <v>726</v>
      </c>
      <c r="H813" s="70" t="s">
        <v>1066</v>
      </c>
      <c r="I813" s="83">
        <v>-2854109.85</v>
      </c>
      <c r="J813" s="83">
        <v>-53911.14</v>
      </c>
      <c r="K813" s="83">
        <v>0</v>
      </c>
      <c r="L813" s="83">
        <v>0</v>
      </c>
      <c r="M813" s="83">
        <v>0</v>
      </c>
      <c r="N813" s="83">
        <v>-2908020.99</v>
      </c>
      <c r="O813" s="35">
        <f>ROWS($A$8:N813)</f>
        <v>806</v>
      </c>
      <c r="P813" s="35" t="str">
        <f>IF($A813='Signature Page'!$H$8,O813,"")</f>
        <v/>
      </c>
      <c r="Q813" s="35" t="str">
        <f>IFERROR(SMALL($P$8:$P$1794,ROWS($P$8:P813)),"")</f>
        <v/>
      </c>
      <c r="R813" s="31" t="str">
        <f t="shared" si="12"/>
        <v>J04044D40000</v>
      </c>
    </row>
    <row r="814" spans="1:18" s="31" customFormat="1" ht="19.7" customHeight="1" x14ac:dyDescent="0.25">
      <c r="A814" s="68" t="s">
        <v>73</v>
      </c>
      <c r="B814" s="69">
        <v>9</v>
      </c>
      <c r="C814" s="68" t="s">
        <v>1077</v>
      </c>
      <c r="D814" s="70" t="s">
        <v>1055</v>
      </c>
      <c r="E814" s="70" t="s">
        <v>1157</v>
      </c>
      <c r="F814" s="70" t="s">
        <v>1120</v>
      </c>
      <c r="G814" s="69" t="s">
        <v>1161</v>
      </c>
      <c r="H814" s="70" t="s">
        <v>1066</v>
      </c>
      <c r="I814" s="83">
        <v>-1274549.33</v>
      </c>
      <c r="J814" s="83">
        <v>-23974.880000000001</v>
      </c>
      <c r="K814" s="83">
        <v>0</v>
      </c>
      <c r="L814" s="83">
        <v>0</v>
      </c>
      <c r="M814" s="83">
        <v>0</v>
      </c>
      <c r="N814" s="83">
        <v>-1298524.21</v>
      </c>
      <c r="O814" s="35">
        <f>ROWS($A$8:N814)</f>
        <v>807</v>
      </c>
      <c r="P814" s="35" t="str">
        <f>IF($A814='Signature Page'!$H$8,O814,"")</f>
        <v/>
      </c>
      <c r="Q814" s="35" t="str">
        <f>IFERROR(SMALL($P$8:$P$1794,ROWS($P$8:P814)),"")</f>
        <v/>
      </c>
      <c r="R814" s="31" t="str">
        <f t="shared" si="12"/>
        <v>J04044D50000</v>
      </c>
    </row>
    <row r="815" spans="1:18" s="31" customFormat="1" ht="19.7" customHeight="1" x14ac:dyDescent="0.25">
      <c r="A815" s="68" t="s">
        <v>73</v>
      </c>
      <c r="B815" s="69">
        <v>9</v>
      </c>
      <c r="C815" s="68">
        <v>45450000</v>
      </c>
      <c r="D815" s="70" t="s">
        <v>1055</v>
      </c>
      <c r="E815" s="70" t="s">
        <v>1157</v>
      </c>
      <c r="F815" s="70" t="s">
        <v>1120</v>
      </c>
      <c r="G815" s="69" t="s">
        <v>766</v>
      </c>
      <c r="H815" s="70" t="s">
        <v>1066</v>
      </c>
      <c r="I815" s="83">
        <v>-8316.92</v>
      </c>
      <c r="J815" s="83">
        <v>0</v>
      </c>
      <c r="K815" s="83">
        <v>0</v>
      </c>
      <c r="L815" s="83">
        <v>0</v>
      </c>
      <c r="M815" s="83">
        <v>0</v>
      </c>
      <c r="N815" s="83">
        <v>-8316.92</v>
      </c>
      <c r="O815" s="35">
        <f>ROWS($A$8:N815)</f>
        <v>808</v>
      </c>
      <c r="P815" s="35" t="str">
        <f>IF($A815='Signature Page'!$H$8,O815,"")</f>
        <v/>
      </c>
      <c r="Q815" s="35" t="str">
        <f>IFERROR(SMALL($P$8:$P$1794,ROWS($P$8:P815)),"")</f>
        <v/>
      </c>
      <c r="R815" s="31" t="str">
        <f t="shared" si="12"/>
        <v>J04045450000</v>
      </c>
    </row>
    <row r="816" spans="1:18" s="31" customFormat="1" ht="19.7" customHeight="1" x14ac:dyDescent="0.25">
      <c r="A816" s="68" t="s">
        <v>73</v>
      </c>
      <c r="B816" s="69">
        <v>9</v>
      </c>
      <c r="C816" s="68">
        <v>45450001</v>
      </c>
      <c r="D816" s="70" t="s">
        <v>1055</v>
      </c>
      <c r="E816" s="70" t="s">
        <v>1157</v>
      </c>
      <c r="F816" s="70" t="s">
        <v>1120</v>
      </c>
      <c r="G816" s="69" t="s">
        <v>767</v>
      </c>
      <c r="H816" s="70" t="s">
        <v>1066</v>
      </c>
      <c r="I816" s="83">
        <v>-4262902.68</v>
      </c>
      <c r="J816" s="83">
        <v>-3611609.15</v>
      </c>
      <c r="K816" s="83">
        <v>2367490.64</v>
      </c>
      <c r="L816" s="83">
        <v>455706.62</v>
      </c>
      <c r="M816" s="83">
        <v>0</v>
      </c>
      <c r="N816" s="83">
        <v>-5051314.57</v>
      </c>
      <c r="O816" s="35">
        <f>ROWS($A$8:N816)</f>
        <v>809</v>
      </c>
      <c r="P816" s="35" t="str">
        <f>IF($A816='Signature Page'!$H$8,O816,"")</f>
        <v/>
      </c>
      <c r="Q816" s="35" t="str">
        <f>IFERROR(SMALL($P$8:$P$1794,ROWS($P$8:P816)),"")</f>
        <v/>
      </c>
      <c r="R816" s="31" t="str">
        <f t="shared" si="12"/>
        <v>J04045450001</v>
      </c>
    </row>
    <row r="817" spans="1:18" s="31" customFormat="1" ht="19.7" customHeight="1" x14ac:dyDescent="0.25">
      <c r="A817" s="68" t="s">
        <v>73</v>
      </c>
      <c r="B817" s="69">
        <v>9</v>
      </c>
      <c r="C817" s="68">
        <v>45460001</v>
      </c>
      <c r="D817" s="70" t="s">
        <v>1055</v>
      </c>
      <c r="E817" s="70" t="s">
        <v>1157</v>
      </c>
      <c r="F817" s="70" t="s">
        <v>1120</v>
      </c>
      <c r="G817" s="69" t="s">
        <v>768</v>
      </c>
      <c r="H817" s="70" t="s">
        <v>1066</v>
      </c>
      <c r="I817" s="83">
        <v>-1531198.14</v>
      </c>
      <c r="J817" s="83">
        <v>-1569603.8</v>
      </c>
      <c r="K817" s="83">
        <v>1311853.8899999999</v>
      </c>
      <c r="L817" s="83">
        <v>198091.86</v>
      </c>
      <c r="M817" s="83">
        <v>0</v>
      </c>
      <c r="N817" s="83">
        <v>-1590856.19</v>
      </c>
      <c r="O817" s="35">
        <f>ROWS($A$8:N817)</f>
        <v>810</v>
      </c>
      <c r="P817" s="35" t="str">
        <f>IF($A817='Signature Page'!$H$8,O817,"")</f>
        <v/>
      </c>
      <c r="Q817" s="35" t="str">
        <f>IFERROR(SMALL($P$8:$P$1794,ROWS($P$8:P817)),"")</f>
        <v/>
      </c>
      <c r="R817" s="31" t="str">
        <f t="shared" si="12"/>
        <v>J04045460001</v>
      </c>
    </row>
    <row r="818" spans="1:18" s="31" customFormat="1" ht="19.7" customHeight="1" x14ac:dyDescent="0.25">
      <c r="A818" s="68" t="s">
        <v>73</v>
      </c>
      <c r="B818" s="69">
        <v>1</v>
      </c>
      <c r="C818" s="68">
        <v>46410000</v>
      </c>
      <c r="D818" s="70" t="s">
        <v>1055</v>
      </c>
      <c r="E818" s="70" t="s">
        <v>1157</v>
      </c>
      <c r="F818" s="70" t="s">
        <v>128</v>
      </c>
      <c r="G818" s="69" t="s">
        <v>819</v>
      </c>
      <c r="H818" s="70" t="s">
        <v>1066</v>
      </c>
      <c r="I818" s="83">
        <v>-21933931.289999999</v>
      </c>
      <c r="J818" s="83">
        <v>-382986.16</v>
      </c>
      <c r="K818" s="83">
        <v>151315.04</v>
      </c>
      <c r="L818" s="83">
        <v>0</v>
      </c>
      <c r="M818" s="83">
        <v>0</v>
      </c>
      <c r="N818" s="83">
        <v>-22165602.41</v>
      </c>
      <c r="O818" s="35">
        <f>ROWS($A$8:N818)</f>
        <v>811</v>
      </c>
      <c r="P818" s="35" t="str">
        <f>IF($A818='Signature Page'!$H$8,O818,"")</f>
        <v/>
      </c>
      <c r="Q818" s="35" t="str">
        <f>IFERROR(SMALL($P$8:$P$1794,ROWS($P$8:P818)),"")</f>
        <v/>
      </c>
      <c r="R818" s="31" t="str">
        <f t="shared" si="12"/>
        <v>J04046410000</v>
      </c>
    </row>
    <row r="819" spans="1:18" s="31" customFormat="1" ht="19.7" customHeight="1" x14ac:dyDescent="0.25">
      <c r="A819" s="68" t="s">
        <v>73</v>
      </c>
      <c r="B819" s="69">
        <v>1</v>
      </c>
      <c r="C819" s="68">
        <v>46410001</v>
      </c>
      <c r="D819" s="70" t="s">
        <v>1055</v>
      </c>
      <c r="E819" s="70" t="s">
        <v>1157</v>
      </c>
      <c r="F819" s="70" t="s">
        <v>128</v>
      </c>
      <c r="G819" s="69" t="s">
        <v>820</v>
      </c>
      <c r="H819" s="70" t="s">
        <v>1066</v>
      </c>
      <c r="I819" s="83">
        <v>-55277.03</v>
      </c>
      <c r="J819" s="83">
        <v>-27582.3</v>
      </c>
      <c r="K819" s="83">
        <v>0</v>
      </c>
      <c r="L819" s="83">
        <v>0</v>
      </c>
      <c r="M819" s="83">
        <v>0</v>
      </c>
      <c r="N819" s="83">
        <v>-82859.33</v>
      </c>
      <c r="O819" s="35">
        <f>ROWS($A$8:N819)</f>
        <v>812</v>
      </c>
      <c r="P819" s="35" t="str">
        <f>IF($A819='Signature Page'!$H$8,O819,"")</f>
        <v/>
      </c>
      <c r="Q819" s="35" t="str">
        <f>IFERROR(SMALL($P$8:$P$1794,ROWS($P$8:P819)),"")</f>
        <v/>
      </c>
      <c r="R819" s="31" t="str">
        <f t="shared" si="12"/>
        <v>J04046410001</v>
      </c>
    </row>
    <row r="820" spans="1:18" s="31" customFormat="1" ht="19.7" customHeight="1" x14ac:dyDescent="0.25">
      <c r="A820" s="68" t="s">
        <v>73</v>
      </c>
      <c r="B820" s="69">
        <v>9</v>
      </c>
      <c r="C820" s="68" t="s">
        <v>833</v>
      </c>
      <c r="D820" s="70" t="s">
        <v>1055</v>
      </c>
      <c r="E820" s="70" t="s">
        <v>1157</v>
      </c>
      <c r="F820" s="70" t="s">
        <v>1120</v>
      </c>
      <c r="G820" s="69" t="s">
        <v>834</v>
      </c>
      <c r="H820" s="70" t="s">
        <v>1066</v>
      </c>
      <c r="I820" s="83">
        <v>-3228165.13</v>
      </c>
      <c r="J820" s="83">
        <v>-424348.93</v>
      </c>
      <c r="K820" s="83">
        <v>1000000</v>
      </c>
      <c r="L820" s="83">
        <v>0</v>
      </c>
      <c r="M820" s="83">
        <v>0</v>
      </c>
      <c r="N820" s="83">
        <v>-2652514.06</v>
      </c>
      <c r="O820" s="35">
        <f>ROWS($A$8:N820)</f>
        <v>813</v>
      </c>
      <c r="P820" s="35" t="str">
        <f>IF($A820='Signature Page'!$H$8,O820,"")</f>
        <v/>
      </c>
      <c r="Q820" s="35" t="str">
        <f>IFERROR(SMALL($P$8:$P$1794,ROWS($P$8:P820)),"")</f>
        <v/>
      </c>
      <c r="R820" s="31" t="str">
        <f t="shared" si="12"/>
        <v>J04046G60000</v>
      </c>
    </row>
    <row r="821" spans="1:18" s="31" customFormat="1" ht="19.7" customHeight="1" x14ac:dyDescent="0.25">
      <c r="A821" s="68" t="s">
        <v>73</v>
      </c>
      <c r="B821" s="69">
        <v>9</v>
      </c>
      <c r="C821" s="68" t="s">
        <v>840</v>
      </c>
      <c r="D821" s="70" t="s">
        <v>1055</v>
      </c>
      <c r="E821" s="70" t="s">
        <v>1157</v>
      </c>
      <c r="F821" s="70" t="s">
        <v>1120</v>
      </c>
      <c r="G821" s="69" t="s">
        <v>841</v>
      </c>
      <c r="H821" s="70" t="s">
        <v>1066</v>
      </c>
      <c r="I821" s="83">
        <v>-764097.24</v>
      </c>
      <c r="J821" s="83">
        <v>-1272708.3899999999</v>
      </c>
      <c r="K821" s="83">
        <v>0</v>
      </c>
      <c r="L821" s="83">
        <v>0</v>
      </c>
      <c r="M821" s="83">
        <v>0</v>
      </c>
      <c r="N821" s="83">
        <v>-2036805.63</v>
      </c>
      <c r="O821" s="35">
        <f>ROWS($A$8:N821)</f>
        <v>814</v>
      </c>
      <c r="P821" s="35" t="str">
        <f>IF($A821='Signature Page'!$H$8,O821,"")</f>
        <v/>
      </c>
      <c r="Q821" s="35" t="str">
        <f>IFERROR(SMALL($P$8:$P$1794,ROWS($P$8:P821)),"")</f>
        <v/>
      </c>
      <c r="R821" s="31" t="str">
        <f t="shared" si="12"/>
        <v>J04046K80000</v>
      </c>
    </row>
    <row r="822" spans="1:18" s="31" customFormat="1" ht="19.7" customHeight="1" x14ac:dyDescent="0.25">
      <c r="A822" s="68" t="s">
        <v>73</v>
      </c>
      <c r="B822" s="69">
        <v>9</v>
      </c>
      <c r="C822" s="68">
        <v>47620000</v>
      </c>
      <c r="D822" s="70" t="s">
        <v>1055</v>
      </c>
      <c r="E822" s="70" t="s">
        <v>1157</v>
      </c>
      <c r="F822" s="70" t="s">
        <v>1120</v>
      </c>
      <c r="G822" s="69" t="s">
        <v>1510</v>
      </c>
      <c r="H822" s="70" t="s">
        <v>1066</v>
      </c>
      <c r="I822" s="83">
        <v>0</v>
      </c>
      <c r="J822" s="83">
        <v>-69101.490000000005</v>
      </c>
      <c r="K822" s="83">
        <v>34458.81</v>
      </c>
      <c r="L822" s="83">
        <v>-10000000</v>
      </c>
      <c r="M822" s="83">
        <v>0</v>
      </c>
      <c r="N822" s="83">
        <v>-10034642.68</v>
      </c>
      <c r="O822" s="35">
        <f>ROWS($A$8:N822)</f>
        <v>815</v>
      </c>
      <c r="P822" s="35" t="str">
        <f>IF($A822='Signature Page'!$H$8,O822,"")</f>
        <v/>
      </c>
      <c r="Q822" s="35" t="str">
        <f>IFERROR(SMALL($P$8:$P$1794,ROWS($P$8:P822)),"")</f>
        <v/>
      </c>
      <c r="R822" s="31" t="str">
        <f t="shared" si="12"/>
        <v>J04047620000</v>
      </c>
    </row>
    <row r="823" spans="1:18" s="31" customFormat="1" ht="19.7" customHeight="1" x14ac:dyDescent="0.25">
      <c r="A823" s="68" t="s">
        <v>73</v>
      </c>
      <c r="B823" s="69">
        <v>5</v>
      </c>
      <c r="C823" s="68" t="s">
        <v>882</v>
      </c>
      <c r="D823" s="70" t="s">
        <v>1055</v>
      </c>
      <c r="E823" s="70" t="s">
        <v>1157</v>
      </c>
      <c r="F823" s="70" t="s">
        <v>1101</v>
      </c>
      <c r="G823" s="69" t="s">
        <v>883</v>
      </c>
      <c r="H823" s="70" t="s">
        <v>1066</v>
      </c>
      <c r="I823" s="83">
        <v>-5233651.95</v>
      </c>
      <c r="J823" s="83">
        <v>-5138279.12</v>
      </c>
      <c r="K823" s="83">
        <v>6825285.0599999996</v>
      </c>
      <c r="L823" s="83">
        <v>0</v>
      </c>
      <c r="M823" s="83">
        <v>0</v>
      </c>
      <c r="N823" s="83">
        <v>-3546646.01</v>
      </c>
      <c r="O823" s="35">
        <f>ROWS($A$8:N823)</f>
        <v>816</v>
      </c>
      <c r="P823" s="35" t="str">
        <f>IF($A823='Signature Page'!$H$8,O823,"")</f>
        <v/>
      </c>
      <c r="Q823" s="35" t="str">
        <f>IFERROR(SMALL($P$8:$P$1794,ROWS($P$8:P823)),"")</f>
        <v/>
      </c>
      <c r="R823" s="31" t="str">
        <f t="shared" si="12"/>
        <v>J04047K40000</v>
      </c>
    </row>
    <row r="824" spans="1:18" s="31" customFormat="1" ht="19.7" customHeight="1" x14ac:dyDescent="0.25">
      <c r="A824" s="68" t="s">
        <v>73</v>
      </c>
      <c r="B824" s="69">
        <v>1</v>
      </c>
      <c r="C824" s="68">
        <v>48650002</v>
      </c>
      <c r="D824" s="70" t="s">
        <v>1055</v>
      </c>
      <c r="E824" s="70" t="s">
        <v>1157</v>
      </c>
      <c r="F824" s="70" t="s">
        <v>128</v>
      </c>
      <c r="G824" s="69" t="s">
        <v>890</v>
      </c>
      <c r="H824" s="70" t="s">
        <v>1066</v>
      </c>
      <c r="I824" s="83">
        <v>-4462495.6900000004</v>
      </c>
      <c r="J824" s="83">
        <v>-5229060.43</v>
      </c>
      <c r="K824" s="83">
        <v>3720971.62</v>
      </c>
      <c r="L824" s="83">
        <v>652041.04</v>
      </c>
      <c r="M824" s="83">
        <v>0</v>
      </c>
      <c r="N824" s="83">
        <v>-5318543.46</v>
      </c>
      <c r="O824" s="35">
        <f>ROWS($A$8:N824)</f>
        <v>817</v>
      </c>
      <c r="P824" s="35" t="str">
        <f>IF($A824='Signature Page'!$H$8,O824,"")</f>
        <v/>
      </c>
      <c r="Q824" s="35" t="str">
        <f>IFERROR(SMALL($P$8:$P$1794,ROWS($P$8:P824)),"")</f>
        <v/>
      </c>
      <c r="R824" s="31" t="str">
        <f t="shared" si="12"/>
        <v>J04048650002</v>
      </c>
    </row>
    <row r="825" spans="1:18" s="31" customFormat="1" ht="19.7" customHeight="1" x14ac:dyDescent="0.25">
      <c r="A825" s="68" t="s">
        <v>73</v>
      </c>
      <c r="B825" s="69">
        <v>1</v>
      </c>
      <c r="C825" s="68">
        <v>48957000</v>
      </c>
      <c r="D825" s="70" t="s">
        <v>1055</v>
      </c>
      <c r="E825" s="70" t="s">
        <v>1157</v>
      </c>
      <c r="F825" s="70" t="s">
        <v>128</v>
      </c>
      <c r="G825" s="69" t="s">
        <v>1330</v>
      </c>
      <c r="H825" s="70" t="s">
        <v>1066</v>
      </c>
      <c r="I825" s="83">
        <v>-20915.45</v>
      </c>
      <c r="J825" s="83">
        <v>0</v>
      </c>
      <c r="K825" s="83">
        <v>0</v>
      </c>
      <c r="L825" s="83">
        <v>0</v>
      </c>
      <c r="M825" s="83">
        <v>0</v>
      </c>
      <c r="N825" s="83">
        <v>-20915.45</v>
      </c>
      <c r="O825" s="35">
        <f>ROWS($A$8:N825)</f>
        <v>818</v>
      </c>
      <c r="P825" s="35" t="str">
        <f>IF($A825='Signature Page'!$H$8,O825,"")</f>
        <v/>
      </c>
      <c r="Q825" s="35" t="str">
        <f>IFERROR(SMALL($P$8:$P$1794,ROWS($P$8:P825)),"")</f>
        <v/>
      </c>
      <c r="R825" s="31" t="str">
        <f t="shared" si="12"/>
        <v>J04048957000</v>
      </c>
    </row>
    <row r="826" spans="1:18" s="31" customFormat="1" ht="19.7" customHeight="1" x14ac:dyDescent="0.25">
      <c r="A826" s="68" t="s">
        <v>73</v>
      </c>
      <c r="B826" s="69">
        <v>9</v>
      </c>
      <c r="C826" s="68" t="s">
        <v>912</v>
      </c>
      <c r="D826" s="70" t="s">
        <v>1055</v>
      </c>
      <c r="E826" s="70" t="s">
        <v>1157</v>
      </c>
      <c r="F826" s="70" t="s">
        <v>1120</v>
      </c>
      <c r="G826" s="69" t="s">
        <v>913</v>
      </c>
      <c r="H826" s="70" t="s">
        <v>1066</v>
      </c>
      <c r="I826" s="83">
        <v>-5.94</v>
      </c>
      <c r="J826" s="83">
        <v>-32.14</v>
      </c>
      <c r="K826" s="83">
        <v>0</v>
      </c>
      <c r="L826" s="83">
        <v>16.11</v>
      </c>
      <c r="M826" s="83">
        <v>0</v>
      </c>
      <c r="N826" s="83">
        <v>-21.97</v>
      </c>
      <c r="O826" s="35">
        <f>ROWS($A$8:N826)</f>
        <v>819</v>
      </c>
      <c r="P826" s="35" t="str">
        <f>IF($A826='Signature Page'!$H$8,O826,"")</f>
        <v/>
      </c>
      <c r="Q826" s="35" t="str">
        <f>IFERROR(SMALL($P$8:$P$1794,ROWS($P$8:P826)),"")</f>
        <v/>
      </c>
      <c r="R826" s="31" t="str">
        <f t="shared" si="12"/>
        <v>J04048E70000</v>
      </c>
    </row>
    <row r="827" spans="1:18" s="31" customFormat="1" ht="19.7" customHeight="1" x14ac:dyDescent="0.25">
      <c r="A827" s="68" t="s">
        <v>73</v>
      </c>
      <c r="B827" s="69">
        <v>9</v>
      </c>
      <c r="C827" s="68" t="s">
        <v>914</v>
      </c>
      <c r="D827" s="70" t="s">
        <v>1055</v>
      </c>
      <c r="E827" s="70" t="s">
        <v>1157</v>
      </c>
      <c r="F827" s="70" t="s">
        <v>1120</v>
      </c>
      <c r="G827" s="69" t="s">
        <v>915</v>
      </c>
      <c r="H827" s="70" t="s">
        <v>1066</v>
      </c>
      <c r="I827" s="83">
        <v>-138144.81</v>
      </c>
      <c r="J827" s="83">
        <v>-2593.69</v>
      </c>
      <c r="K827" s="83">
        <v>0</v>
      </c>
      <c r="L827" s="83">
        <v>0</v>
      </c>
      <c r="M827" s="83">
        <v>0</v>
      </c>
      <c r="N827" s="83">
        <v>-140738.5</v>
      </c>
      <c r="O827" s="35">
        <f>ROWS($A$8:N827)</f>
        <v>820</v>
      </c>
      <c r="P827" s="35" t="str">
        <f>IF($A827='Signature Page'!$H$8,O827,"")</f>
        <v/>
      </c>
      <c r="Q827" s="35" t="str">
        <f>IFERROR(SMALL($P$8:$P$1794,ROWS($P$8:P827)),"")</f>
        <v/>
      </c>
      <c r="R827" s="31" t="str">
        <f t="shared" si="12"/>
        <v>J04048E80000</v>
      </c>
    </row>
    <row r="828" spans="1:18" s="31" customFormat="1" ht="19.7" customHeight="1" x14ac:dyDescent="0.25">
      <c r="A828" s="68" t="s">
        <v>73</v>
      </c>
      <c r="B828" s="69">
        <v>1</v>
      </c>
      <c r="C828" s="68">
        <v>49060001</v>
      </c>
      <c r="D828" s="70" t="s">
        <v>1055</v>
      </c>
      <c r="E828" s="70" t="s">
        <v>1157</v>
      </c>
      <c r="F828" s="70" t="s">
        <v>128</v>
      </c>
      <c r="G828" s="69" t="s">
        <v>928</v>
      </c>
      <c r="H828" s="70" t="s">
        <v>1066</v>
      </c>
      <c r="I828" s="83">
        <v>-2085854.98</v>
      </c>
      <c r="J828" s="83">
        <v>-39166.1</v>
      </c>
      <c r="K828" s="83">
        <v>0</v>
      </c>
      <c r="L828" s="83">
        <v>0</v>
      </c>
      <c r="M828" s="83">
        <v>0</v>
      </c>
      <c r="N828" s="83">
        <v>-2125021.08</v>
      </c>
      <c r="O828" s="35">
        <f>ROWS($A$8:N828)</f>
        <v>821</v>
      </c>
      <c r="P828" s="35" t="str">
        <f>IF($A828='Signature Page'!$H$8,O828,"")</f>
        <v/>
      </c>
      <c r="Q828" s="35" t="str">
        <f>IFERROR(SMALL($P$8:$P$1794,ROWS($P$8:P828)),"")</f>
        <v/>
      </c>
      <c r="R828" s="31" t="str">
        <f t="shared" si="12"/>
        <v>J04049060001</v>
      </c>
    </row>
    <row r="829" spans="1:18" s="31" customFormat="1" ht="19.7" customHeight="1" x14ac:dyDescent="0.25">
      <c r="A829" s="68" t="s">
        <v>73</v>
      </c>
      <c r="B829" s="69">
        <v>1</v>
      </c>
      <c r="C829" s="68">
        <v>49710000</v>
      </c>
      <c r="D829" s="70" t="s">
        <v>1055</v>
      </c>
      <c r="E829" s="70" t="s">
        <v>1157</v>
      </c>
      <c r="F829" s="70" t="s">
        <v>128</v>
      </c>
      <c r="G829" s="69" t="s">
        <v>930</v>
      </c>
      <c r="H829" s="70" t="s">
        <v>1066</v>
      </c>
      <c r="I829" s="83">
        <v>-350000</v>
      </c>
      <c r="J829" s="83">
        <v>-45290.79</v>
      </c>
      <c r="K829" s="83">
        <v>0</v>
      </c>
      <c r="L829" s="83">
        <v>90581.58</v>
      </c>
      <c r="M829" s="83">
        <v>0</v>
      </c>
      <c r="N829" s="83">
        <v>-304709.21000000002</v>
      </c>
      <c r="O829" s="35">
        <f>ROWS($A$8:N829)</f>
        <v>822</v>
      </c>
      <c r="P829" s="35" t="str">
        <f>IF($A829='Signature Page'!$H$8,O829,"")</f>
        <v/>
      </c>
      <c r="Q829" s="35" t="str">
        <f>IFERROR(SMALL($P$8:$P$1794,ROWS($P$8:P829)),"")</f>
        <v/>
      </c>
      <c r="R829" s="31" t="str">
        <f t="shared" si="12"/>
        <v>J04049710000</v>
      </c>
    </row>
    <row r="830" spans="1:18" s="31" customFormat="1" ht="19.7" customHeight="1" x14ac:dyDescent="0.25">
      <c r="A830" s="68" t="s">
        <v>73</v>
      </c>
      <c r="B830" s="69">
        <v>1</v>
      </c>
      <c r="C830" s="68">
        <v>49740001</v>
      </c>
      <c r="D830" s="70" t="s">
        <v>1055</v>
      </c>
      <c r="E830" s="70" t="s">
        <v>1157</v>
      </c>
      <c r="F830" s="70" t="s">
        <v>128</v>
      </c>
      <c r="G830" s="69" t="s">
        <v>960</v>
      </c>
      <c r="H830" s="70" t="s">
        <v>1066</v>
      </c>
      <c r="I830" s="83">
        <v>-8516554.6600000001</v>
      </c>
      <c r="J830" s="83">
        <v>-1022918.11</v>
      </c>
      <c r="K830" s="83">
        <v>3783755.11</v>
      </c>
      <c r="L830" s="83">
        <v>-2150016.11</v>
      </c>
      <c r="M830" s="83">
        <v>0</v>
      </c>
      <c r="N830" s="83">
        <v>-7905733.7699999996</v>
      </c>
      <c r="O830" s="35">
        <f>ROWS($A$8:N830)</f>
        <v>823</v>
      </c>
      <c r="P830" s="35" t="str">
        <f>IF($A830='Signature Page'!$H$8,O830,"")</f>
        <v/>
      </c>
      <c r="Q830" s="35" t="str">
        <f>IFERROR(SMALL($P$8:$P$1794,ROWS($P$8:P830)),"")</f>
        <v/>
      </c>
      <c r="R830" s="31" t="str">
        <f t="shared" si="12"/>
        <v>J04049740001</v>
      </c>
    </row>
    <row r="831" spans="1:18" s="31" customFormat="1" ht="19.7" customHeight="1" x14ac:dyDescent="0.25">
      <c r="A831" s="68" t="s">
        <v>73</v>
      </c>
      <c r="B831" s="69">
        <v>59</v>
      </c>
      <c r="C831" s="68">
        <v>49777001</v>
      </c>
      <c r="D831" s="70" t="s">
        <v>1055</v>
      </c>
      <c r="E831" s="70" t="s">
        <v>1157</v>
      </c>
      <c r="F831" s="70" t="s">
        <v>1110</v>
      </c>
      <c r="G831" s="69" t="s">
        <v>962</v>
      </c>
      <c r="H831" s="70" t="s">
        <v>1066</v>
      </c>
      <c r="I831" s="83">
        <v>-374812.79</v>
      </c>
      <c r="J831" s="83">
        <v>-23181.03</v>
      </c>
      <c r="K831" s="83">
        <v>-4348.75</v>
      </c>
      <c r="L831" s="83">
        <v>-83599.070000000007</v>
      </c>
      <c r="M831" s="83">
        <v>0</v>
      </c>
      <c r="N831" s="83">
        <v>-485941.64</v>
      </c>
      <c r="O831" s="35">
        <f>ROWS($A$8:N831)</f>
        <v>824</v>
      </c>
      <c r="P831" s="35" t="str">
        <f>IF($A831='Signature Page'!$H$8,O831,"")</f>
        <v/>
      </c>
      <c r="Q831" s="35" t="str">
        <f>IFERROR(SMALL($P$8:$P$1794,ROWS($P$8:P831)),"")</f>
        <v/>
      </c>
      <c r="R831" s="31" t="str">
        <f t="shared" si="12"/>
        <v>J04049777001</v>
      </c>
    </row>
    <row r="832" spans="1:18" s="31" customFormat="1" ht="19.7" customHeight="1" x14ac:dyDescent="0.25">
      <c r="A832" s="68" t="s">
        <v>73</v>
      </c>
      <c r="B832" s="69">
        <v>1</v>
      </c>
      <c r="C832" s="68">
        <v>49840000</v>
      </c>
      <c r="D832" s="70" t="s">
        <v>1055</v>
      </c>
      <c r="E832" s="70" t="s">
        <v>1157</v>
      </c>
      <c r="F832" s="70" t="s">
        <v>128</v>
      </c>
      <c r="G832" s="69" t="s">
        <v>964</v>
      </c>
      <c r="H832" s="70" t="s">
        <v>1066</v>
      </c>
      <c r="I832" s="83">
        <v>-28557421.120000001</v>
      </c>
      <c r="J832" s="83">
        <v>-20861120.68</v>
      </c>
      <c r="K832" s="83">
        <v>18566285.649999999</v>
      </c>
      <c r="L832" s="83">
        <v>0</v>
      </c>
      <c r="M832" s="83">
        <v>0</v>
      </c>
      <c r="N832" s="83">
        <v>-30852256.149999999</v>
      </c>
      <c r="O832" s="35">
        <f>ROWS($A$8:N832)</f>
        <v>825</v>
      </c>
      <c r="P832" s="35" t="str">
        <f>IF($A832='Signature Page'!$H$8,O832,"")</f>
        <v/>
      </c>
      <c r="Q832" s="35" t="str">
        <f>IFERROR(SMALL($P$8:$P$1794,ROWS($P$8:P832)),"")</f>
        <v/>
      </c>
      <c r="R832" s="31" t="str">
        <f t="shared" si="12"/>
        <v>J04049840000</v>
      </c>
    </row>
    <row r="833" spans="1:18" s="31" customFormat="1" ht="19.7" customHeight="1" x14ac:dyDescent="0.25">
      <c r="A833" s="68" t="s">
        <v>73</v>
      </c>
      <c r="B833" s="69">
        <v>1</v>
      </c>
      <c r="C833" s="68">
        <v>49840001</v>
      </c>
      <c r="D833" s="70" t="s">
        <v>1055</v>
      </c>
      <c r="E833" s="70" t="s">
        <v>1157</v>
      </c>
      <c r="F833" s="70" t="s">
        <v>128</v>
      </c>
      <c r="G833" s="69" t="s">
        <v>965</v>
      </c>
      <c r="H833" s="70" t="s">
        <v>1066</v>
      </c>
      <c r="I833" s="83">
        <v>-43219.61</v>
      </c>
      <c r="J833" s="83">
        <v>-11653.6</v>
      </c>
      <c r="K833" s="83">
        <v>0</v>
      </c>
      <c r="L833" s="83">
        <v>1012.44</v>
      </c>
      <c r="M833" s="83">
        <v>0</v>
      </c>
      <c r="N833" s="83">
        <v>-53860.77</v>
      </c>
      <c r="O833" s="35">
        <f>ROWS($A$8:N833)</f>
        <v>826</v>
      </c>
      <c r="P833" s="35" t="str">
        <f>IF($A833='Signature Page'!$H$8,O833,"")</f>
        <v/>
      </c>
      <c r="Q833" s="35" t="str">
        <f>IFERROR(SMALL($P$8:$P$1794,ROWS($P$8:P833)),"")</f>
        <v/>
      </c>
      <c r="R833" s="31" t="str">
        <f t="shared" si="12"/>
        <v>J04049840001</v>
      </c>
    </row>
    <row r="834" spans="1:18" s="31" customFormat="1" ht="19.7" customHeight="1" x14ac:dyDescent="0.25">
      <c r="A834" s="68" t="s">
        <v>73</v>
      </c>
      <c r="B834" s="69">
        <v>5</v>
      </c>
      <c r="C834" s="68">
        <v>50550000</v>
      </c>
      <c r="D834" s="70" t="s">
        <v>1055</v>
      </c>
      <c r="E834" s="70" t="s">
        <v>1157</v>
      </c>
      <c r="F834" s="70" t="s">
        <v>1101</v>
      </c>
      <c r="G834" s="69" t="s">
        <v>982</v>
      </c>
      <c r="H834" s="70" t="s">
        <v>1066</v>
      </c>
      <c r="I834" s="83">
        <v>13164415.189999999</v>
      </c>
      <c r="J834" s="83">
        <v>-229447952.06999999</v>
      </c>
      <c r="K834" s="83">
        <v>228050091.41</v>
      </c>
      <c r="L834" s="83">
        <v>-308117.35000002402</v>
      </c>
      <c r="M834" s="83">
        <v>0</v>
      </c>
      <c r="N834" s="83">
        <v>11458437.179999899</v>
      </c>
      <c r="O834" s="35">
        <f>ROWS($A$8:N834)</f>
        <v>827</v>
      </c>
      <c r="P834" s="35" t="str">
        <f>IF($A834='Signature Page'!$H$8,O834,"")</f>
        <v/>
      </c>
      <c r="Q834" s="35" t="str">
        <f>IFERROR(SMALL($P$8:$P$1794,ROWS($P$8:P834)),"")</f>
        <v/>
      </c>
      <c r="R834" s="31" t="str">
        <f t="shared" si="12"/>
        <v>J04050550000</v>
      </c>
    </row>
    <row r="835" spans="1:18" s="31" customFormat="1" ht="19.7" customHeight="1" x14ac:dyDescent="0.25">
      <c r="A835" s="68" t="s">
        <v>73</v>
      </c>
      <c r="B835" s="69">
        <v>5</v>
      </c>
      <c r="C835" s="68" t="s">
        <v>1276</v>
      </c>
      <c r="D835" s="70" t="s">
        <v>1055</v>
      </c>
      <c r="E835" s="70" t="s">
        <v>1157</v>
      </c>
      <c r="F835" s="70" t="s">
        <v>1101</v>
      </c>
      <c r="G835" s="69" t="s">
        <v>1359</v>
      </c>
      <c r="H835" s="70" t="s">
        <v>1066</v>
      </c>
      <c r="I835" s="83">
        <v>0</v>
      </c>
      <c r="J835" s="83">
        <v>-16669.57</v>
      </c>
      <c r="K835" s="83">
        <v>24401.55</v>
      </c>
      <c r="L835" s="83">
        <v>0</v>
      </c>
      <c r="M835" s="83">
        <v>0</v>
      </c>
      <c r="N835" s="83">
        <v>7731.98</v>
      </c>
      <c r="O835" s="35">
        <f>ROWS($A$8:N835)</f>
        <v>828</v>
      </c>
      <c r="P835" s="35" t="str">
        <f>IF($A835='Signature Page'!$H$8,O835,"")</f>
        <v/>
      </c>
      <c r="Q835" s="35" t="str">
        <f>IFERROR(SMALL($P$8:$P$1794,ROWS($P$8:P835)),"")</f>
        <v/>
      </c>
      <c r="R835" s="31" t="str">
        <f t="shared" si="12"/>
        <v>J04051C10008</v>
      </c>
    </row>
    <row r="836" spans="1:18" s="31" customFormat="1" ht="19.7" customHeight="1" x14ac:dyDescent="0.25">
      <c r="A836" s="68" t="s">
        <v>73</v>
      </c>
      <c r="B836" s="69">
        <v>5</v>
      </c>
      <c r="C836" s="68" t="s">
        <v>1256</v>
      </c>
      <c r="D836" s="70" t="s">
        <v>1055</v>
      </c>
      <c r="E836" s="70" t="s">
        <v>1157</v>
      </c>
      <c r="F836" s="70" t="s">
        <v>1101</v>
      </c>
      <c r="G836" s="69" t="s">
        <v>1257</v>
      </c>
      <c r="H836" s="70" t="s">
        <v>1066</v>
      </c>
      <c r="I836" s="83">
        <v>109389.18</v>
      </c>
      <c r="J836" s="83">
        <v>-196194.51</v>
      </c>
      <c r="K836" s="83">
        <v>136149.16</v>
      </c>
      <c r="L836" s="83">
        <v>0</v>
      </c>
      <c r="M836" s="83">
        <v>0</v>
      </c>
      <c r="N836" s="83">
        <v>49343.83</v>
      </c>
      <c r="O836" s="35">
        <f>ROWS($A$8:N836)</f>
        <v>829</v>
      </c>
      <c r="P836" s="35" t="str">
        <f>IF($A836='Signature Page'!$H$8,O836,"")</f>
        <v/>
      </c>
      <c r="Q836" s="35" t="str">
        <f>IFERROR(SMALL($P$8:$P$1794,ROWS($P$8:P836)),"")</f>
        <v/>
      </c>
      <c r="R836" s="31" t="str">
        <f t="shared" si="12"/>
        <v>J04051C10014</v>
      </c>
    </row>
    <row r="837" spans="1:18" s="31" customFormat="1" ht="19.7" customHeight="1" x14ac:dyDescent="0.25">
      <c r="A837" s="68" t="s">
        <v>73</v>
      </c>
      <c r="B837" s="69">
        <v>5</v>
      </c>
      <c r="C837" s="68" t="s">
        <v>1248</v>
      </c>
      <c r="D837" s="70" t="s">
        <v>1055</v>
      </c>
      <c r="E837" s="70" t="s">
        <v>1157</v>
      </c>
      <c r="F837" s="70" t="s">
        <v>1101</v>
      </c>
      <c r="G837" s="69" t="s">
        <v>1249</v>
      </c>
      <c r="H837" s="70" t="s">
        <v>1066</v>
      </c>
      <c r="I837" s="83">
        <v>190046.98</v>
      </c>
      <c r="J837" s="83">
        <v>-823220.75</v>
      </c>
      <c r="K837" s="83">
        <v>673947.5</v>
      </c>
      <c r="L837" s="83">
        <v>0</v>
      </c>
      <c r="M837" s="83">
        <v>0</v>
      </c>
      <c r="N837" s="83">
        <v>40773.729999999901</v>
      </c>
      <c r="O837" s="35">
        <f>ROWS($A$8:N837)</f>
        <v>830</v>
      </c>
      <c r="P837" s="35" t="str">
        <f>IF($A837='Signature Page'!$H$8,O837,"")</f>
        <v/>
      </c>
      <c r="Q837" s="35" t="str">
        <f>IFERROR(SMALL($P$8:$P$1794,ROWS($P$8:P837)),"")</f>
        <v/>
      </c>
      <c r="R837" s="31" t="str">
        <f t="shared" si="12"/>
        <v>J04051C10016</v>
      </c>
    </row>
    <row r="838" spans="1:18" s="31" customFormat="1" ht="19.7" customHeight="1" x14ac:dyDescent="0.25">
      <c r="A838" s="68" t="s">
        <v>73</v>
      </c>
      <c r="B838" s="69">
        <v>5</v>
      </c>
      <c r="C838" s="68" t="s">
        <v>1281</v>
      </c>
      <c r="D838" s="70" t="s">
        <v>1055</v>
      </c>
      <c r="E838" s="70" t="s">
        <v>1157</v>
      </c>
      <c r="F838" s="70" t="s">
        <v>1101</v>
      </c>
      <c r="G838" s="69" t="s">
        <v>1360</v>
      </c>
      <c r="H838" s="70" t="s">
        <v>1066</v>
      </c>
      <c r="I838" s="83">
        <v>208316</v>
      </c>
      <c r="J838" s="83">
        <v>-208316</v>
      </c>
      <c r="K838" s="83">
        <v>0</v>
      </c>
      <c r="L838" s="83">
        <v>0</v>
      </c>
      <c r="M838" s="83">
        <v>0</v>
      </c>
      <c r="N838" s="83">
        <v>0</v>
      </c>
      <c r="O838" s="35">
        <f>ROWS($A$8:N838)</f>
        <v>831</v>
      </c>
      <c r="P838" s="35" t="str">
        <f>IF($A838='Signature Page'!$H$8,O838,"")</f>
        <v/>
      </c>
      <c r="Q838" s="35" t="str">
        <f>IFERROR(SMALL($P$8:$P$1794,ROWS($P$8:P838)),"")</f>
        <v/>
      </c>
      <c r="R838" s="31" t="str">
        <f t="shared" si="12"/>
        <v>J04051C10022</v>
      </c>
    </row>
    <row r="839" spans="1:18" s="31" customFormat="1" ht="19.7" customHeight="1" x14ac:dyDescent="0.25">
      <c r="A839" s="68" t="s">
        <v>73</v>
      </c>
      <c r="B839" s="69">
        <v>5</v>
      </c>
      <c r="C839" s="68" t="s">
        <v>1361</v>
      </c>
      <c r="D839" s="70" t="s">
        <v>1055</v>
      </c>
      <c r="E839" s="70" t="s">
        <v>1157</v>
      </c>
      <c r="F839" s="70" t="s">
        <v>1101</v>
      </c>
      <c r="G839" s="69" t="s">
        <v>1362</v>
      </c>
      <c r="H839" s="70" t="s">
        <v>1066</v>
      </c>
      <c r="I839" s="83">
        <v>-2245993.44</v>
      </c>
      <c r="J839" s="83">
        <v>0</v>
      </c>
      <c r="K839" s="83">
        <v>2246203.2999999998</v>
      </c>
      <c r="L839" s="83">
        <v>-209.86000000033499</v>
      </c>
      <c r="M839" s="83">
        <v>0</v>
      </c>
      <c r="N839" s="83">
        <v>-4.65661287307739E-10</v>
      </c>
      <c r="O839" s="35">
        <f>ROWS($A$8:N839)</f>
        <v>832</v>
      </c>
      <c r="P839" s="35" t="str">
        <f>IF($A839='Signature Page'!$H$8,O839,"")</f>
        <v/>
      </c>
      <c r="Q839" s="35" t="str">
        <f>IFERROR(SMALL($P$8:$P$1794,ROWS($P$8:P839)),"")</f>
        <v/>
      </c>
      <c r="R839" s="31" t="str">
        <f t="shared" si="12"/>
        <v>J04051C10027</v>
      </c>
    </row>
    <row r="840" spans="1:18" s="31" customFormat="1" ht="19.7" customHeight="1" x14ac:dyDescent="0.25">
      <c r="A840" s="68" t="s">
        <v>73</v>
      </c>
      <c r="B840" s="69">
        <v>5</v>
      </c>
      <c r="C840" s="68" t="s">
        <v>1363</v>
      </c>
      <c r="D840" s="70" t="s">
        <v>1055</v>
      </c>
      <c r="E840" s="70" t="s">
        <v>1157</v>
      </c>
      <c r="F840" s="70" t="s">
        <v>1101</v>
      </c>
      <c r="G840" s="69" t="s">
        <v>1364</v>
      </c>
      <c r="H840" s="70" t="s">
        <v>1066</v>
      </c>
      <c r="I840" s="83">
        <v>-100029.16</v>
      </c>
      <c r="J840" s="83">
        <v>-240031.25</v>
      </c>
      <c r="K840" s="83">
        <v>98200.74</v>
      </c>
      <c r="L840" s="83">
        <v>0</v>
      </c>
      <c r="M840" s="83">
        <v>0</v>
      </c>
      <c r="N840" s="83">
        <v>-241859.67</v>
      </c>
      <c r="O840" s="35">
        <f>ROWS($A$8:N840)</f>
        <v>833</v>
      </c>
      <c r="P840" s="35" t="str">
        <f>IF($A840='Signature Page'!$H$8,O840,"")</f>
        <v/>
      </c>
      <c r="Q840" s="35" t="str">
        <f>IFERROR(SMALL($P$8:$P$1794,ROWS($P$8:P840)),"")</f>
        <v/>
      </c>
      <c r="R840" s="31" t="str">
        <f t="shared" ref="R840:R903" si="13">CONCATENATE(A840,C840)</f>
        <v>J04051C10029</v>
      </c>
    </row>
    <row r="841" spans="1:18" s="31" customFormat="1" ht="19.7" customHeight="1" x14ac:dyDescent="0.25">
      <c r="A841" s="68" t="s">
        <v>73</v>
      </c>
      <c r="B841" s="69">
        <v>5</v>
      </c>
      <c r="C841" s="68" t="s">
        <v>1250</v>
      </c>
      <c r="D841" s="70" t="s">
        <v>1055</v>
      </c>
      <c r="E841" s="70" t="s">
        <v>1157</v>
      </c>
      <c r="F841" s="70" t="s">
        <v>1101</v>
      </c>
      <c r="G841" s="69" t="s">
        <v>1251</v>
      </c>
      <c r="H841" s="70" t="s">
        <v>1066</v>
      </c>
      <c r="I841" s="83">
        <v>191989.56</v>
      </c>
      <c r="J841" s="83">
        <v>-351354.35</v>
      </c>
      <c r="K841" s="83">
        <v>162296.31</v>
      </c>
      <c r="L841" s="83">
        <v>1332</v>
      </c>
      <c r="M841" s="83">
        <v>0</v>
      </c>
      <c r="N841" s="83">
        <v>4263.5200000000204</v>
      </c>
      <c r="O841" s="35">
        <f>ROWS($A$8:N841)</f>
        <v>834</v>
      </c>
      <c r="P841" s="35" t="str">
        <f>IF($A841='Signature Page'!$H$8,O841,"")</f>
        <v/>
      </c>
      <c r="Q841" s="35" t="str">
        <f>IFERROR(SMALL($P$8:$P$1794,ROWS($P$8:P841)),"")</f>
        <v/>
      </c>
      <c r="R841" s="31" t="str">
        <f t="shared" si="13"/>
        <v>J04051C30000</v>
      </c>
    </row>
    <row r="842" spans="1:18" s="31" customFormat="1" ht="19.7" customHeight="1" x14ac:dyDescent="0.25">
      <c r="A842" s="68" t="s">
        <v>73</v>
      </c>
      <c r="B842" s="69">
        <v>5</v>
      </c>
      <c r="C842" s="68" t="s">
        <v>1252</v>
      </c>
      <c r="D842" s="70" t="s">
        <v>1055</v>
      </c>
      <c r="E842" s="70" t="s">
        <v>1157</v>
      </c>
      <c r="F842" s="70" t="s">
        <v>1101</v>
      </c>
      <c r="G842" s="69" t="s">
        <v>1253</v>
      </c>
      <c r="H842" s="70" t="s">
        <v>1066</v>
      </c>
      <c r="I842" s="83">
        <v>-13267854.560000001</v>
      </c>
      <c r="J842" s="83">
        <v>-1513468.58</v>
      </c>
      <c r="K842" s="83">
        <v>14989274.550000001</v>
      </c>
      <c r="L842" s="83">
        <v>0</v>
      </c>
      <c r="M842" s="83">
        <v>0</v>
      </c>
      <c r="N842" s="83">
        <v>207951.40999999599</v>
      </c>
      <c r="O842" s="35">
        <f>ROWS($A$8:N842)</f>
        <v>835</v>
      </c>
      <c r="P842" s="35" t="str">
        <f>IF($A842='Signature Page'!$H$8,O842,"")</f>
        <v/>
      </c>
      <c r="Q842" s="35" t="str">
        <f>IFERROR(SMALL($P$8:$P$1794,ROWS($P$8:P842)),"")</f>
        <v/>
      </c>
      <c r="R842" s="31" t="str">
        <f t="shared" si="13"/>
        <v>J04051C40000</v>
      </c>
    </row>
    <row r="843" spans="1:18" s="31" customFormat="1" ht="19.7" customHeight="1" x14ac:dyDescent="0.25">
      <c r="A843" s="68" t="s">
        <v>73</v>
      </c>
      <c r="B843" s="69">
        <v>5</v>
      </c>
      <c r="C843" s="68" t="s">
        <v>1345</v>
      </c>
      <c r="D843" s="70" t="s">
        <v>1055</v>
      </c>
      <c r="E843" s="70" t="s">
        <v>1157</v>
      </c>
      <c r="F843" s="70" t="s">
        <v>1101</v>
      </c>
      <c r="G843" s="69" t="s">
        <v>1346</v>
      </c>
      <c r="H843" s="70" t="s">
        <v>1066</v>
      </c>
      <c r="I843" s="83">
        <v>-45512727.939999998</v>
      </c>
      <c r="J843" s="83">
        <v>-48055720.920000002</v>
      </c>
      <c r="K843" s="83">
        <v>97580749.489999995</v>
      </c>
      <c r="L843" s="83">
        <v>0</v>
      </c>
      <c r="M843" s="83">
        <v>0</v>
      </c>
      <c r="N843" s="83">
        <v>4012300.63</v>
      </c>
      <c r="O843" s="35">
        <f>ROWS($A$8:N843)</f>
        <v>836</v>
      </c>
      <c r="P843" s="35" t="str">
        <f>IF($A843='Signature Page'!$H$8,O843,"")</f>
        <v/>
      </c>
      <c r="Q843" s="35" t="str">
        <f>IFERROR(SMALL($P$8:$P$1794,ROWS($P$8:P843)),"")</f>
        <v/>
      </c>
      <c r="R843" s="31" t="str">
        <f t="shared" si="13"/>
        <v>J04051C60001</v>
      </c>
    </row>
    <row r="844" spans="1:18" s="31" customFormat="1" ht="19.7" customHeight="1" x14ac:dyDescent="0.25">
      <c r="A844" s="68" t="s">
        <v>73</v>
      </c>
      <c r="B844" s="69">
        <v>5</v>
      </c>
      <c r="C844" s="68" t="s">
        <v>1422</v>
      </c>
      <c r="D844" s="70" t="s">
        <v>1055</v>
      </c>
      <c r="E844" s="70" t="s">
        <v>1157</v>
      </c>
      <c r="F844" s="70" t="s">
        <v>1101</v>
      </c>
      <c r="G844" s="69" t="s">
        <v>1423</v>
      </c>
      <c r="H844" s="70" t="s">
        <v>1066</v>
      </c>
      <c r="I844" s="83">
        <v>2104466.16</v>
      </c>
      <c r="J844" s="83">
        <v>-4501009</v>
      </c>
      <c r="K844" s="83">
        <v>2399682.84</v>
      </c>
      <c r="L844" s="83">
        <v>0</v>
      </c>
      <c r="M844" s="83">
        <v>0</v>
      </c>
      <c r="N844" s="83">
        <v>3140</v>
      </c>
      <c r="O844" s="35">
        <f>ROWS($A$8:N844)</f>
        <v>837</v>
      </c>
      <c r="P844" s="35" t="str">
        <f>IF($A844='Signature Page'!$H$8,O844,"")</f>
        <v/>
      </c>
      <c r="Q844" s="35" t="str">
        <f>IFERROR(SMALL($P$8:$P$1794,ROWS($P$8:P844)),"")</f>
        <v/>
      </c>
      <c r="R844" s="31" t="str">
        <f t="shared" si="13"/>
        <v>J04051C70001</v>
      </c>
    </row>
    <row r="845" spans="1:18" s="31" customFormat="1" ht="19.7" customHeight="1" x14ac:dyDescent="0.25">
      <c r="A845" s="68" t="s">
        <v>73</v>
      </c>
      <c r="B845" s="69">
        <v>5</v>
      </c>
      <c r="C845" s="68" t="s">
        <v>1424</v>
      </c>
      <c r="D845" s="70" t="s">
        <v>1055</v>
      </c>
      <c r="E845" s="70" t="s">
        <v>1157</v>
      </c>
      <c r="F845" s="70" t="s">
        <v>1101</v>
      </c>
      <c r="G845" s="69" t="s">
        <v>1425</v>
      </c>
      <c r="H845" s="70" t="s">
        <v>1066</v>
      </c>
      <c r="I845" s="83">
        <v>4274257.93</v>
      </c>
      <c r="J845" s="83">
        <v>-13647893</v>
      </c>
      <c r="K845" s="83">
        <v>10116464.23</v>
      </c>
      <c r="L845" s="83">
        <v>0</v>
      </c>
      <c r="M845" s="83">
        <v>0</v>
      </c>
      <c r="N845" s="83">
        <v>742829.15999999805</v>
      </c>
      <c r="O845" s="35">
        <f>ROWS($A$8:N845)</f>
        <v>838</v>
      </c>
      <c r="P845" s="35" t="str">
        <f>IF($A845='Signature Page'!$H$8,O845,"")</f>
        <v/>
      </c>
      <c r="Q845" s="35" t="str">
        <f>IFERROR(SMALL($P$8:$P$1794,ROWS($P$8:P845)),"")</f>
        <v/>
      </c>
      <c r="R845" s="31" t="str">
        <f t="shared" si="13"/>
        <v>J04051C70002</v>
      </c>
    </row>
    <row r="846" spans="1:18" s="31" customFormat="1" ht="19.7" customHeight="1" x14ac:dyDescent="0.25">
      <c r="A846" s="68" t="s">
        <v>73</v>
      </c>
      <c r="B846" s="69">
        <v>5</v>
      </c>
      <c r="C846" s="68" t="s">
        <v>1426</v>
      </c>
      <c r="D846" s="70" t="s">
        <v>1055</v>
      </c>
      <c r="E846" s="70" t="s">
        <v>1157</v>
      </c>
      <c r="F846" s="70" t="s">
        <v>1101</v>
      </c>
      <c r="G846" s="69" t="s">
        <v>1427</v>
      </c>
      <c r="H846" s="70" t="s">
        <v>1066</v>
      </c>
      <c r="I846" s="83">
        <v>731500.84</v>
      </c>
      <c r="J846" s="83">
        <v>-11165199.560000001</v>
      </c>
      <c r="K846" s="83">
        <v>11137691.439999999</v>
      </c>
      <c r="L846" s="83">
        <v>0</v>
      </c>
      <c r="M846" s="83">
        <v>0</v>
      </c>
      <c r="N846" s="83">
        <v>703992.72000000405</v>
      </c>
      <c r="O846" s="35">
        <f>ROWS($A$8:N846)</f>
        <v>839</v>
      </c>
      <c r="P846" s="35" t="str">
        <f>IF($A846='Signature Page'!$H$8,O846,"")</f>
        <v/>
      </c>
      <c r="Q846" s="35" t="str">
        <f>IFERROR(SMALL($P$8:$P$1794,ROWS($P$8:P846)),"")</f>
        <v/>
      </c>
      <c r="R846" s="31" t="str">
        <f t="shared" si="13"/>
        <v>J04051C70016</v>
      </c>
    </row>
    <row r="847" spans="1:18" s="31" customFormat="1" ht="19.7" customHeight="1" x14ac:dyDescent="0.25">
      <c r="A847" s="68" t="s">
        <v>73</v>
      </c>
      <c r="B847" s="69">
        <v>5</v>
      </c>
      <c r="C847" s="68" t="s">
        <v>1428</v>
      </c>
      <c r="D847" s="70" t="s">
        <v>1055</v>
      </c>
      <c r="E847" s="70" t="s">
        <v>1157</v>
      </c>
      <c r="F847" s="70" t="s">
        <v>1101</v>
      </c>
      <c r="G847" s="69" t="s">
        <v>1429</v>
      </c>
      <c r="H847" s="70" t="s">
        <v>1066</v>
      </c>
      <c r="I847" s="83">
        <v>17130.580000000002</v>
      </c>
      <c r="J847" s="83">
        <v>-1673736.19</v>
      </c>
      <c r="K847" s="83">
        <v>1675037.97</v>
      </c>
      <c r="L847" s="83">
        <v>0</v>
      </c>
      <c r="M847" s="83">
        <v>0</v>
      </c>
      <c r="N847" s="83">
        <v>18432.360000000299</v>
      </c>
      <c r="O847" s="35">
        <f>ROWS($A$8:N847)</f>
        <v>840</v>
      </c>
      <c r="P847" s="35" t="str">
        <f>IF($A847='Signature Page'!$H$8,O847,"")</f>
        <v/>
      </c>
      <c r="Q847" s="35" t="str">
        <f>IFERROR(SMALL($P$8:$P$1794,ROWS($P$8:P847)),"")</f>
        <v/>
      </c>
      <c r="R847" s="31" t="str">
        <f t="shared" si="13"/>
        <v>J04051C70017</v>
      </c>
    </row>
    <row r="848" spans="1:18" s="31" customFormat="1" ht="19.7" customHeight="1" x14ac:dyDescent="0.25">
      <c r="A848" s="68" t="s">
        <v>73</v>
      </c>
      <c r="B848" s="69">
        <v>5</v>
      </c>
      <c r="C848" s="68" t="s">
        <v>1511</v>
      </c>
      <c r="D848" s="70" t="s">
        <v>1055</v>
      </c>
      <c r="E848" s="70" t="s">
        <v>1157</v>
      </c>
      <c r="F848" s="70" t="s">
        <v>1101</v>
      </c>
      <c r="G848" s="69" t="s">
        <v>1512</v>
      </c>
      <c r="H848" s="70" t="s">
        <v>1066</v>
      </c>
      <c r="I848" s="83">
        <v>0</v>
      </c>
      <c r="J848" s="83">
        <v>0</v>
      </c>
      <c r="K848" s="83">
        <v>-5942637.6299999999</v>
      </c>
      <c r="L848" s="83">
        <v>0</v>
      </c>
      <c r="M848" s="83">
        <v>0</v>
      </c>
      <c r="N848" s="83">
        <v>-5942637.6299999999</v>
      </c>
      <c r="O848" s="35">
        <f>ROWS($A$8:N848)</f>
        <v>841</v>
      </c>
      <c r="P848" s="35" t="str">
        <f>IF($A848='Signature Page'!$H$8,O848,"")</f>
        <v/>
      </c>
      <c r="Q848" s="35" t="str">
        <f>IFERROR(SMALL($P$8:$P$1794,ROWS($P$8:P848)),"")</f>
        <v/>
      </c>
      <c r="R848" s="31" t="str">
        <f t="shared" si="13"/>
        <v>J04051C70027</v>
      </c>
    </row>
    <row r="849" spans="1:18" s="31" customFormat="1" ht="19.7" customHeight="1" x14ac:dyDescent="0.25">
      <c r="A849" s="68" t="s">
        <v>73</v>
      </c>
      <c r="B849" s="69">
        <v>5</v>
      </c>
      <c r="C849" s="68" t="s">
        <v>1513</v>
      </c>
      <c r="D849" s="70" t="s">
        <v>1055</v>
      </c>
      <c r="E849" s="70" t="s">
        <v>1157</v>
      </c>
      <c r="F849" s="70" t="s">
        <v>1101</v>
      </c>
      <c r="G849" s="69" t="s">
        <v>1514</v>
      </c>
      <c r="H849" s="70" t="s">
        <v>1066</v>
      </c>
      <c r="I849" s="83">
        <v>0</v>
      </c>
      <c r="J849" s="83">
        <v>-211569</v>
      </c>
      <c r="K849" s="83">
        <v>220480.09</v>
      </c>
      <c r="L849" s="83">
        <v>0</v>
      </c>
      <c r="M849" s="83">
        <v>0</v>
      </c>
      <c r="N849" s="83">
        <v>8911.09</v>
      </c>
      <c r="O849" s="35">
        <f>ROWS($A$8:N849)</f>
        <v>842</v>
      </c>
      <c r="P849" s="35" t="str">
        <f>IF($A849='Signature Page'!$H$8,O849,"")</f>
        <v/>
      </c>
      <c r="Q849" s="35" t="str">
        <f>IFERROR(SMALL($P$8:$P$1794,ROWS($P$8:P849)),"")</f>
        <v/>
      </c>
      <c r="R849" s="31" t="str">
        <f t="shared" si="13"/>
        <v>J04051C70034</v>
      </c>
    </row>
    <row r="850" spans="1:18" s="31" customFormat="1" ht="19.7" customHeight="1" x14ac:dyDescent="0.25">
      <c r="A850" s="68" t="s">
        <v>73</v>
      </c>
      <c r="B850" s="69">
        <v>60</v>
      </c>
      <c r="C850" s="68" t="s">
        <v>1515</v>
      </c>
      <c r="D850" s="70" t="s">
        <v>1055</v>
      </c>
      <c r="E850" s="70" t="s">
        <v>1157</v>
      </c>
      <c r="F850" s="70" t="s">
        <v>1105</v>
      </c>
      <c r="G850" s="69" t="s">
        <v>1516</v>
      </c>
      <c r="H850" s="70" t="s">
        <v>1066</v>
      </c>
      <c r="I850" s="83">
        <v>0</v>
      </c>
      <c r="J850" s="83">
        <v>-104400000</v>
      </c>
      <c r="K850" s="83">
        <v>0</v>
      </c>
      <c r="L850" s="83">
        <v>0</v>
      </c>
      <c r="M850" s="83">
        <v>0</v>
      </c>
      <c r="N850" s="83">
        <v>-104400000</v>
      </c>
      <c r="O850" s="35">
        <f>ROWS($A$8:N850)</f>
        <v>843</v>
      </c>
      <c r="P850" s="35" t="str">
        <f>IF($A850='Signature Page'!$H$8,O850,"")</f>
        <v/>
      </c>
      <c r="Q850" s="35" t="str">
        <f>IFERROR(SMALL($P$8:$P$1794,ROWS($P$8:P850)),"")</f>
        <v/>
      </c>
      <c r="R850" s="31" t="str">
        <f t="shared" si="13"/>
        <v>J04051C78000</v>
      </c>
    </row>
    <row r="851" spans="1:18" s="31" customFormat="1" ht="19.7" customHeight="1" x14ac:dyDescent="0.25">
      <c r="A851" s="68" t="s">
        <v>73</v>
      </c>
      <c r="B851" s="69">
        <v>5</v>
      </c>
      <c r="C851" s="68">
        <v>55110001</v>
      </c>
      <c r="D851" s="70" t="s">
        <v>1055</v>
      </c>
      <c r="E851" s="70" t="s">
        <v>1157</v>
      </c>
      <c r="F851" s="70" t="s">
        <v>1101</v>
      </c>
      <c r="G851" s="69" t="s">
        <v>1018</v>
      </c>
      <c r="H851" s="70" t="s">
        <v>1066</v>
      </c>
      <c r="I851" s="83">
        <v>-734594.44</v>
      </c>
      <c r="J851" s="83">
        <v>0</v>
      </c>
      <c r="K851" s="83">
        <v>361284.17</v>
      </c>
      <c r="L851" s="83">
        <v>0</v>
      </c>
      <c r="M851" s="83">
        <v>0</v>
      </c>
      <c r="N851" s="83">
        <v>-373310.27</v>
      </c>
      <c r="O851" s="35">
        <f>ROWS($A$8:N851)</f>
        <v>844</v>
      </c>
      <c r="P851" s="35" t="str">
        <f>IF($A851='Signature Page'!$H$8,O851,"")</f>
        <v/>
      </c>
      <c r="Q851" s="35" t="str">
        <f>IFERROR(SMALL($P$8:$P$1794,ROWS($P$8:P851)),"")</f>
        <v/>
      </c>
      <c r="R851" s="31" t="str">
        <f t="shared" si="13"/>
        <v>J04055110001</v>
      </c>
    </row>
    <row r="852" spans="1:18" s="31" customFormat="1" ht="19.7" customHeight="1" x14ac:dyDescent="0.25">
      <c r="A852" s="68" t="s">
        <v>73</v>
      </c>
      <c r="B852" s="69">
        <v>5</v>
      </c>
      <c r="C852" s="68">
        <v>55110003</v>
      </c>
      <c r="D852" s="70" t="s">
        <v>1055</v>
      </c>
      <c r="E852" s="70" t="s">
        <v>1157</v>
      </c>
      <c r="F852" s="70" t="s">
        <v>1101</v>
      </c>
      <c r="G852" s="69" t="s">
        <v>1020</v>
      </c>
      <c r="H852" s="70" t="s">
        <v>1066</v>
      </c>
      <c r="I852" s="83">
        <v>-47591.51</v>
      </c>
      <c r="J852" s="83">
        <v>-2117.12</v>
      </c>
      <c r="K852" s="83">
        <v>0</v>
      </c>
      <c r="L852" s="83">
        <v>0</v>
      </c>
      <c r="M852" s="83">
        <v>0</v>
      </c>
      <c r="N852" s="83">
        <v>-49708.63</v>
      </c>
      <c r="O852" s="35">
        <f>ROWS($A$8:N852)</f>
        <v>845</v>
      </c>
      <c r="P852" s="35" t="str">
        <f>IF($A852='Signature Page'!$H$8,O852,"")</f>
        <v/>
      </c>
      <c r="Q852" s="35" t="str">
        <f>IFERROR(SMALL($P$8:$P$1794,ROWS($P$8:P852)),"")</f>
        <v/>
      </c>
      <c r="R852" s="31" t="str">
        <f t="shared" si="13"/>
        <v>J04055110003</v>
      </c>
    </row>
    <row r="853" spans="1:18" s="31" customFormat="1" ht="19.7" customHeight="1" x14ac:dyDescent="0.25">
      <c r="A853" s="68" t="s">
        <v>73</v>
      </c>
      <c r="B853" s="69">
        <v>5</v>
      </c>
      <c r="C853" s="68">
        <v>55110005</v>
      </c>
      <c r="D853" s="70" t="s">
        <v>1055</v>
      </c>
      <c r="E853" s="70" t="s">
        <v>1157</v>
      </c>
      <c r="F853" s="70" t="s">
        <v>1101</v>
      </c>
      <c r="G853" s="69" t="s">
        <v>1112</v>
      </c>
      <c r="H853" s="70" t="s">
        <v>1066</v>
      </c>
      <c r="I853" s="83">
        <v>-51752.11</v>
      </c>
      <c r="J853" s="83">
        <v>0</v>
      </c>
      <c r="K853" s="83">
        <v>0</v>
      </c>
      <c r="L853" s="83">
        <v>0</v>
      </c>
      <c r="M853" s="83">
        <v>0</v>
      </c>
      <c r="N853" s="83">
        <v>-51752.11</v>
      </c>
      <c r="O853" s="35">
        <f>ROWS($A$8:N853)</f>
        <v>846</v>
      </c>
      <c r="P853" s="35" t="str">
        <f>IF($A853='Signature Page'!$H$8,O853,"")</f>
        <v/>
      </c>
      <c r="Q853" s="35" t="str">
        <f>IFERROR(SMALL($P$8:$P$1794,ROWS($P$8:P853)),"")</f>
        <v/>
      </c>
      <c r="R853" s="31" t="str">
        <f t="shared" si="13"/>
        <v>J04055110005</v>
      </c>
    </row>
    <row r="854" spans="1:18" s="31" customFormat="1" ht="19.7" customHeight="1" x14ac:dyDescent="0.25">
      <c r="A854" s="68" t="s">
        <v>73</v>
      </c>
      <c r="B854" s="69">
        <v>5</v>
      </c>
      <c r="C854" s="68">
        <v>55110007</v>
      </c>
      <c r="D854" s="70" t="s">
        <v>1055</v>
      </c>
      <c r="E854" s="70" t="s">
        <v>1157</v>
      </c>
      <c r="F854" s="70" t="s">
        <v>1101</v>
      </c>
      <c r="G854" s="69" t="s">
        <v>1260</v>
      </c>
      <c r="H854" s="70" t="s">
        <v>1066</v>
      </c>
      <c r="I854" s="83">
        <v>-55962.18</v>
      </c>
      <c r="J854" s="83">
        <v>-33271201.809999999</v>
      </c>
      <c r="K854" s="83">
        <v>31652056.800000001</v>
      </c>
      <c r="L854" s="83">
        <v>0</v>
      </c>
      <c r="M854" s="83">
        <v>0</v>
      </c>
      <c r="N854" s="83">
        <v>-1675107.19</v>
      </c>
      <c r="O854" s="35">
        <f>ROWS($A$8:N854)</f>
        <v>847</v>
      </c>
      <c r="P854" s="35" t="str">
        <f>IF($A854='Signature Page'!$H$8,O854,"")</f>
        <v/>
      </c>
      <c r="Q854" s="35" t="str">
        <f>IFERROR(SMALL($P$8:$P$1794,ROWS($P$8:P854)),"")</f>
        <v/>
      </c>
      <c r="R854" s="31" t="str">
        <f t="shared" si="13"/>
        <v>J04055110007</v>
      </c>
    </row>
    <row r="855" spans="1:18" s="31" customFormat="1" ht="19.7" customHeight="1" x14ac:dyDescent="0.25">
      <c r="A855" s="68" t="s">
        <v>73</v>
      </c>
      <c r="B855" s="69">
        <v>5</v>
      </c>
      <c r="C855" s="68">
        <v>56390000</v>
      </c>
      <c r="D855" s="70" t="s">
        <v>1055</v>
      </c>
      <c r="E855" s="70" t="s">
        <v>1157</v>
      </c>
      <c r="F855" s="70" t="s">
        <v>1101</v>
      </c>
      <c r="G855" s="69" t="s">
        <v>1028</v>
      </c>
      <c r="H855" s="70" t="s">
        <v>1066</v>
      </c>
      <c r="I855" s="83">
        <v>0</v>
      </c>
      <c r="J855" s="83">
        <v>-81499052.849999994</v>
      </c>
      <c r="K855" s="83">
        <v>81499052.849999994</v>
      </c>
      <c r="L855" s="83">
        <v>0</v>
      </c>
      <c r="M855" s="83">
        <v>0</v>
      </c>
      <c r="N855" s="83">
        <v>0</v>
      </c>
      <c r="O855" s="35">
        <f>ROWS($A$8:N855)</f>
        <v>848</v>
      </c>
      <c r="P855" s="35" t="str">
        <f>IF($A855='Signature Page'!$H$8,O855,"")</f>
        <v/>
      </c>
      <c r="Q855" s="35" t="str">
        <f>IFERROR(SMALL($P$8:$P$1794,ROWS($P$8:P855)),"")</f>
        <v/>
      </c>
      <c r="R855" s="31" t="str">
        <f t="shared" si="13"/>
        <v>J04056390000</v>
      </c>
    </row>
    <row r="856" spans="1:18" s="31" customFormat="1" ht="19.7" customHeight="1" x14ac:dyDescent="0.25">
      <c r="A856" s="68" t="s">
        <v>73</v>
      </c>
      <c r="B856" s="69">
        <v>5</v>
      </c>
      <c r="C856" s="68">
        <v>57878001</v>
      </c>
      <c r="D856" s="70" t="s">
        <v>1055</v>
      </c>
      <c r="E856" s="70" t="s">
        <v>1157</v>
      </c>
      <c r="F856" s="70" t="s">
        <v>1101</v>
      </c>
      <c r="G856" s="69" t="s">
        <v>1340</v>
      </c>
      <c r="H856" s="70" t="s">
        <v>1066</v>
      </c>
      <c r="I856" s="83">
        <v>0</v>
      </c>
      <c r="J856" s="83">
        <v>-1600000</v>
      </c>
      <c r="K856" s="83">
        <v>0</v>
      </c>
      <c r="L856" s="83">
        <v>0</v>
      </c>
      <c r="M856" s="83">
        <v>0</v>
      </c>
      <c r="N856" s="83">
        <v>-1600000</v>
      </c>
      <c r="O856" s="35">
        <f>ROWS($A$8:N856)</f>
        <v>849</v>
      </c>
      <c r="P856" s="35" t="str">
        <f>IF($A856='Signature Page'!$H$8,O856,"")</f>
        <v/>
      </c>
      <c r="Q856" s="35" t="str">
        <f>IFERROR(SMALL($P$8:$P$1794,ROWS($P$8:P856)),"")</f>
        <v/>
      </c>
      <c r="R856" s="31" t="str">
        <f t="shared" si="13"/>
        <v>J04057878001</v>
      </c>
    </row>
    <row r="857" spans="1:18" s="31" customFormat="1" ht="19.7" customHeight="1" x14ac:dyDescent="0.25">
      <c r="A857" s="68" t="s">
        <v>73</v>
      </c>
      <c r="B857" s="69">
        <v>60</v>
      </c>
      <c r="C857" s="68">
        <v>57878021</v>
      </c>
      <c r="D857" s="70" t="s">
        <v>1055</v>
      </c>
      <c r="E857" s="70" t="s">
        <v>1157</v>
      </c>
      <c r="F857" s="70" t="s">
        <v>1105</v>
      </c>
      <c r="G857" s="69" t="s">
        <v>1365</v>
      </c>
      <c r="H857" s="70" t="s">
        <v>1066</v>
      </c>
      <c r="I857" s="83">
        <v>2843</v>
      </c>
      <c r="J857" s="83">
        <v>0</v>
      </c>
      <c r="K857" s="83">
        <v>0</v>
      </c>
      <c r="L857" s="83">
        <v>0</v>
      </c>
      <c r="M857" s="83">
        <v>0</v>
      </c>
      <c r="N857" s="83">
        <v>2843</v>
      </c>
      <c r="O857" s="35">
        <f>ROWS($A$8:N857)</f>
        <v>850</v>
      </c>
      <c r="P857" s="35" t="str">
        <f>IF($A857='Signature Page'!$H$8,O857,"")</f>
        <v/>
      </c>
      <c r="Q857" s="35" t="str">
        <f>IFERROR(SMALL($P$8:$P$1794,ROWS($P$8:P857)),"")</f>
        <v/>
      </c>
      <c r="R857" s="31" t="str">
        <f t="shared" si="13"/>
        <v>J04057878021</v>
      </c>
    </row>
    <row r="858" spans="1:18" s="31" customFormat="1" ht="19.7" customHeight="1" x14ac:dyDescent="0.25">
      <c r="A858" s="68" t="s">
        <v>73</v>
      </c>
      <c r="B858" s="69">
        <v>5</v>
      </c>
      <c r="C858" s="68">
        <v>60000050</v>
      </c>
      <c r="D858" s="70" t="s">
        <v>1055</v>
      </c>
      <c r="E858" s="70" t="s">
        <v>1157</v>
      </c>
      <c r="F858" s="70" t="s">
        <v>1101</v>
      </c>
      <c r="G858" s="69" t="s">
        <v>1040</v>
      </c>
      <c r="H858" s="70" t="s">
        <v>1066</v>
      </c>
      <c r="I858" s="83">
        <v>-29631446.890000001</v>
      </c>
      <c r="J858" s="83">
        <v>0</v>
      </c>
      <c r="K858" s="83">
        <v>0</v>
      </c>
      <c r="L858" s="83">
        <v>0</v>
      </c>
      <c r="M858" s="83">
        <v>0</v>
      </c>
      <c r="N858" s="83">
        <v>-29631446.890000001</v>
      </c>
      <c r="O858" s="35">
        <f>ROWS($A$8:N858)</f>
        <v>851</v>
      </c>
      <c r="P858" s="35" t="str">
        <f>IF($A858='Signature Page'!$H$8,O858,"")</f>
        <v/>
      </c>
      <c r="Q858" s="35" t="str">
        <f>IFERROR(SMALL($P$8:$P$1794,ROWS($P$8:P858)),"")</f>
        <v/>
      </c>
      <c r="R858" s="31" t="str">
        <f t="shared" si="13"/>
        <v>J04060000050</v>
      </c>
    </row>
    <row r="859" spans="1:18" s="31" customFormat="1" ht="19.7" customHeight="1" x14ac:dyDescent="0.25">
      <c r="A859" s="68" t="s">
        <v>73</v>
      </c>
      <c r="B859" s="69">
        <v>5</v>
      </c>
      <c r="C859" s="68">
        <v>60000054</v>
      </c>
      <c r="D859" s="70" t="s">
        <v>1055</v>
      </c>
      <c r="E859" s="70" t="s">
        <v>1157</v>
      </c>
      <c r="F859" s="70" t="s">
        <v>1101</v>
      </c>
      <c r="G859" s="69" t="s">
        <v>1041</v>
      </c>
      <c r="H859" s="70" t="s">
        <v>1066</v>
      </c>
      <c r="I859" s="83">
        <v>-819776.03</v>
      </c>
      <c r="J859" s="83">
        <v>86515.66</v>
      </c>
      <c r="K859" s="83">
        <v>0</v>
      </c>
      <c r="L859" s="83">
        <v>0</v>
      </c>
      <c r="M859" s="83">
        <v>0</v>
      </c>
      <c r="N859" s="83">
        <v>-733260.37</v>
      </c>
      <c r="O859" s="35">
        <f>ROWS($A$8:N859)</f>
        <v>852</v>
      </c>
      <c r="P859" s="35" t="str">
        <f>IF($A859='Signature Page'!$H$8,O859,"")</f>
        <v/>
      </c>
      <c r="Q859" s="35" t="str">
        <f>IFERROR(SMALL($P$8:$P$1794,ROWS($P$8:P859)),"")</f>
        <v/>
      </c>
      <c r="R859" s="31" t="str">
        <f t="shared" si="13"/>
        <v>J04060000054</v>
      </c>
    </row>
    <row r="860" spans="1:18" s="31" customFormat="1" ht="19.7" customHeight="1" x14ac:dyDescent="0.25">
      <c r="A860" s="68" t="s">
        <v>73</v>
      </c>
      <c r="B860" s="69">
        <v>5</v>
      </c>
      <c r="C860" s="68">
        <v>69000010</v>
      </c>
      <c r="D860" s="70" t="s">
        <v>1054</v>
      </c>
      <c r="E860" s="70" t="s">
        <v>1157</v>
      </c>
      <c r="F860" s="70" t="s">
        <v>1101</v>
      </c>
      <c r="G860" s="69" t="s">
        <v>1047</v>
      </c>
      <c r="H860" s="70" t="s">
        <v>1066</v>
      </c>
      <c r="I860" s="83">
        <v>-3539.22</v>
      </c>
      <c r="J860" s="83">
        <v>15</v>
      </c>
      <c r="K860" s="83">
        <v>0</v>
      </c>
      <c r="L860" s="83">
        <v>0</v>
      </c>
      <c r="M860" s="83">
        <v>0</v>
      </c>
      <c r="N860" s="83">
        <v>-3524.22</v>
      </c>
      <c r="O860" s="35">
        <f>ROWS($A$8:N860)</f>
        <v>853</v>
      </c>
      <c r="P860" s="35" t="str">
        <f>IF($A860='Signature Page'!$H$8,O860,"")</f>
        <v/>
      </c>
      <c r="Q860" s="35" t="str">
        <f>IFERROR(SMALL($P$8:$P$1794,ROWS($P$8:P860)),"")</f>
        <v/>
      </c>
      <c r="R860" s="31" t="str">
        <f t="shared" si="13"/>
        <v>J04069000010</v>
      </c>
    </row>
    <row r="861" spans="1:18" s="31" customFormat="1" ht="19.7" customHeight="1" x14ac:dyDescent="0.25">
      <c r="A861" s="68" t="s">
        <v>74</v>
      </c>
      <c r="B861" s="69">
        <v>1</v>
      </c>
      <c r="C861" s="68">
        <v>10010000</v>
      </c>
      <c r="D861" s="70" t="s">
        <v>1053</v>
      </c>
      <c r="E861" s="70" t="s">
        <v>1162</v>
      </c>
      <c r="F861" s="70" t="s">
        <v>128</v>
      </c>
      <c r="G861" s="69" t="s">
        <v>128</v>
      </c>
      <c r="H861" s="70" t="s">
        <v>1066</v>
      </c>
      <c r="I861" s="83">
        <v>0</v>
      </c>
      <c r="J861" s="83">
        <v>0</v>
      </c>
      <c r="K861" s="83">
        <v>287310740.13</v>
      </c>
      <c r="L861" s="83">
        <v>7050484</v>
      </c>
      <c r="M861" s="83">
        <v>0</v>
      </c>
      <c r="N861" s="83">
        <v>294361224.13</v>
      </c>
      <c r="O861" s="35">
        <f>ROWS($A$8:N861)</f>
        <v>854</v>
      </c>
      <c r="P861" s="35" t="str">
        <f>IF($A861='Signature Page'!$H$8,O861,"")</f>
        <v/>
      </c>
      <c r="Q861" s="35" t="str">
        <f>IFERROR(SMALL($P$8:$P$1794,ROWS($P$8:P861)),"")</f>
        <v/>
      </c>
      <c r="R861" s="31" t="str">
        <f t="shared" si="13"/>
        <v>J12010010000</v>
      </c>
    </row>
    <row r="862" spans="1:18" s="31" customFormat="1" ht="19.7" customHeight="1" x14ac:dyDescent="0.25">
      <c r="A862" s="68" t="s">
        <v>74</v>
      </c>
      <c r="B862" s="69">
        <v>1</v>
      </c>
      <c r="C862" s="68">
        <v>10010001</v>
      </c>
      <c r="D862" s="70" t="s">
        <v>1053</v>
      </c>
      <c r="E862" s="70" t="s">
        <v>1162</v>
      </c>
      <c r="F862" s="70" t="s">
        <v>128</v>
      </c>
      <c r="G862" s="69" t="s">
        <v>1078</v>
      </c>
      <c r="H862" s="70" t="s">
        <v>1066</v>
      </c>
      <c r="I862" s="83">
        <v>0</v>
      </c>
      <c r="J862" s="83">
        <v>0</v>
      </c>
      <c r="K862" s="83">
        <v>3062921.31</v>
      </c>
      <c r="L862" s="83">
        <v>-3062921.31</v>
      </c>
      <c r="M862" s="83">
        <v>0</v>
      </c>
      <c r="N862" s="83">
        <v>0</v>
      </c>
      <c r="O862" s="35">
        <f>ROWS($A$8:N862)</f>
        <v>855</v>
      </c>
      <c r="P862" s="35" t="str">
        <f>IF($A862='Signature Page'!$H$8,O862,"")</f>
        <v/>
      </c>
      <c r="Q862" s="35" t="str">
        <f>IFERROR(SMALL($P$8:$P$1794,ROWS($P$8:P862)),"")</f>
        <v/>
      </c>
      <c r="R862" s="31" t="str">
        <f t="shared" si="13"/>
        <v>J12010010001</v>
      </c>
    </row>
    <row r="863" spans="1:18" s="31" customFormat="1" ht="19.7" customHeight="1" x14ac:dyDescent="0.25">
      <c r="A863" s="68" t="s">
        <v>74</v>
      </c>
      <c r="B863" s="69">
        <v>1</v>
      </c>
      <c r="C863" s="68">
        <v>10010002</v>
      </c>
      <c r="D863" s="70" t="s">
        <v>1053</v>
      </c>
      <c r="E863" s="70" t="s">
        <v>1162</v>
      </c>
      <c r="F863" s="70" t="s">
        <v>128</v>
      </c>
      <c r="G863" s="69" t="s">
        <v>129</v>
      </c>
      <c r="H863" s="70" t="s">
        <v>1066</v>
      </c>
      <c r="I863" s="83">
        <v>0</v>
      </c>
      <c r="J863" s="83">
        <v>0</v>
      </c>
      <c r="K863" s="83">
        <v>2080959.95</v>
      </c>
      <c r="L863" s="83">
        <v>-2080959.95</v>
      </c>
      <c r="M863" s="83">
        <v>0</v>
      </c>
      <c r="N863" s="83">
        <v>0</v>
      </c>
      <c r="O863" s="35">
        <f>ROWS($A$8:N863)</f>
        <v>856</v>
      </c>
      <c r="P863" s="35" t="str">
        <f>IF($A863='Signature Page'!$H$8,O863,"")</f>
        <v/>
      </c>
      <c r="Q863" s="35" t="str">
        <f>IFERROR(SMALL($P$8:$P$1794,ROWS($P$8:P863)),"")</f>
        <v/>
      </c>
      <c r="R863" s="31" t="str">
        <f t="shared" si="13"/>
        <v>J12010010002</v>
      </c>
    </row>
    <row r="864" spans="1:18" s="31" customFormat="1" ht="19.7" customHeight="1" x14ac:dyDescent="0.25">
      <c r="A864" s="68" t="s">
        <v>74</v>
      </c>
      <c r="B864" s="69">
        <v>1</v>
      </c>
      <c r="C864" s="68">
        <v>10010004</v>
      </c>
      <c r="D864" s="70" t="s">
        <v>1053</v>
      </c>
      <c r="E864" s="70" t="s">
        <v>1162</v>
      </c>
      <c r="F864" s="70" t="s">
        <v>128</v>
      </c>
      <c r="G864" s="69" t="s">
        <v>1079</v>
      </c>
      <c r="H864" s="70" t="s">
        <v>1066</v>
      </c>
      <c r="I864" s="83">
        <v>0</v>
      </c>
      <c r="J864" s="83">
        <v>0</v>
      </c>
      <c r="K864" s="83">
        <v>2652179.44</v>
      </c>
      <c r="L864" s="83">
        <v>-2652179.44</v>
      </c>
      <c r="M864" s="83">
        <v>0</v>
      </c>
      <c r="N864" s="83">
        <v>0</v>
      </c>
      <c r="O864" s="35">
        <f>ROWS($A$8:N864)</f>
        <v>857</v>
      </c>
      <c r="P864" s="35" t="str">
        <f>IF($A864='Signature Page'!$H$8,O864,"")</f>
        <v/>
      </c>
      <c r="Q864" s="35" t="str">
        <f>IFERROR(SMALL($P$8:$P$1794,ROWS($P$8:P864)),"")</f>
        <v/>
      </c>
      <c r="R864" s="31" t="str">
        <f t="shared" si="13"/>
        <v>J12010010004</v>
      </c>
    </row>
    <row r="865" spans="1:18" s="31" customFormat="1" ht="19.7" customHeight="1" x14ac:dyDescent="0.25">
      <c r="A865" s="68" t="s">
        <v>74</v>
      </c>
      <c r="B865" s="69">
        <v>1</v>
      </c>
      <c r="C865" s="68">
        <v>10010022</v>
      </c>
      <c r="D865" s="70" t="s">
        <v>1053</v>
      </c>
      <c r="E865" s="70" t="s">
        <v>1162</v>
      </c>
      <c r="F865" s="70" t="s">
        <v>128</v>
      </c>
      <c r="G865" s="69" t="s">
        <v>1080</v>
      </c>
      <c r="H865" s="70" t="s">
        <v>1066</v>
      </c>
      <c r="I865" s="83">
        <v>0</v>
      </c>
      <c r="J865" s="83">
        <v>0</v>
      </c>
      <c r="K865" s="83">
        <v>1546350.3</v>
      </c>
      <c r="L865" s="83">
        <v>-1546350.3</v>
      </c>
      <c r="M865" s="83">
        <v>0</v>
      </c>
      <c r="N865" s="83">
        <v>-2.3283064365386999E-10</v>
      </c>
      <c r="O865" s="35">
        <f>ROWS($A$8:N865)</f>
        <v>858</v>
      </c>
      <c r="P865" s="35" t="str">
        <f>IF($A865='Signature Page'!$H$8,O865,"")</f>
        <v/>
      </c>
      <c r="Q865" s="35" t="str">
        <f>IFERROR(SMALL($P$8:$P$1794,ROWS($P$8:P865)),"")</f>
        <v/>
      </c>
      <c r="R865" s="31" t="str">
        <f t="shared" si="13"/>
        <v>J12010010022</v>
      </c>
    </row>
    <row r="866" spans="1:18" s="31" customFormat="1" ht="19.7" customHeight="1" x14ac:dyDescent="0.25">
      <c r="A866" s="68" t="s">
        <v>74</v>
      </c>
      <c r="B866" s="69">
        <v>1</v>
      </c>
      <c r="C866" s="68">
        <v>10010023</v>
      </c>
      <c r="D866" s="70" t="s">
        <v>1053</v>
      </c>
      <c r="E866" s="70" t="s">
        <v>1162</v>
      </c>
      <c r="F866" s="70" t="s">
        <v>128</v>
      </c>
      <c r="G866" s="69" t="s">
        <v>132</v>
      </c>
      <c r="H866" s="70" t="s">
        <v>1066</v>
      </c>
      <c r="I866" s="83">
        <v>0</v>
      </c>
      <c r="J866" s="83">
        <v>0</v>
      </c>
      <c r="K866" s="83">
        <v>750000</v>
      </c>
      <c r="L866" s="83">
        <v>-750000</v>
      </c>
      <c r="M866" s="83">
        <v>0</v>
      </c>
      <c r="N866" s="83">
        <v>0</v>
      </c>
      <c r="O866" s="35">
        <f>ROWS($A$8:N866)</f>
        <v>859</v>
      </c>
      <c r="P866" s="35" t="str">
        <f>IF($A866='Signature Page'!$H$8,O866,"")</f>
        <v/>
      </c>
      <c r="Q866" s="35" t="str">
        <f>IFERROR(SMALL($P$8:$P$1794,ROWS($P$8:P866)),"")</f>
        <v/>
      </c>
      <c r="R866" s="31" t="str">
        <f t="shared" si="13"/>
        <v>J12010010023</v>
      </c>
    </row>
    <row r="867" spans="1:18" s="31" customFormat="1" ht="19.7" customHeight="1" x14ac:dyDescent="0.25">
      <c r="A867" s="68" t="s">
        <v>74</v>
      </c>
      <c r="B867" s="69">
        <v>1</v>
      </c>
      <c r="C867" s="68">
        <v>10010025</v>
      </c>
      <c r="D867" s="70" t="s">
        <v>1053</v>
      </c>
      <c r="E867" s="70" t="s">
        <v>1162</v>
      </c>
      <c r="F867" s="70" t="s">
        <v>128</v>
      </c>
      <c r="G867" s="69" t="s">
        <v>1163</v>
      </c>
      <c r="H867" s="70" t="s">
        <v>1066</v>
      </c>
      <c r="I867" s="83">
        <v>0</v>
      </c>
      <c r="J867" s="83">
        <v>0</v>
      </c>
      <c r="K867" s="83">
        <v>500000</v>
      </c>
      <c r="L867" s="83">
        <v>-500000</v>
      </c>
      <c r="M867" s="83">
        <v>0</v>
      </c>
      <c r="N867" s="83">
        <v>0</v>
      </c>
      <c r="O867" s="35">
        <f>ROWS($A$8:N867)</f>
        <v>860</v>
      </c>
      <c r="P867" s="35" t="str">
        <f>IF($A867='Signature Page'!$H$8,O867,"")</f>
        <v/>
      </c>
      <c r="Q867" s="35" t="str">
        <f>IFERROR(SMALL($P$8:$P$1794,ROWS($P$8:P867)),"")</f>
        <v/>
      </c>
      <c r="R867" s="31" t="str">
        <f t="shared" si="13"/>
        <v>J12010010025</v>
      </c>
    </row>
    <row r="868" spans="1:18" s="31" customFormat="1" ht="19.7" customHeight="1" x14ac:dyDescent="0.25">
      <c r="A868" s="68" t="s">
        <v>74</v>
      </c>
      <c r="B868" s="69">
        <v>1</v>
      </c>
      <c r="C868" s="68">
        <v>10020000</v>
      </c>
      <c r="D868" s="70" t="s">
        <v>1053</v>
      </c>
      <c r="E868" s="70" t="s">
        <v>1162</v>
      </c>
      <c r="F868" s="70" t="s">
        <v>128</v>
      </c>
      <c r="G868" s="69" t="s">
        <v>133</v>
      </c>
      <c r="H868" s="70" t="s">
        <v>1066</v>
      </c>
      <c r="I868" s="83">
        <v>0</v>
      </c>
      <c r="J868" s="83">
        <v>0</v>
      </c>
      <c r="K868" s="83">
        <v>4728.43</v>
      </c>
      <c r="L868" s="83">
        <v>0</v>
      </c>
      <c r="M868" s="83">
        <v>0</v>
      </c>
      <c r="N868" s="83">
        <v>4728.43</v>
      </c>
      <c r="O868" s="35">
        <f>ROWS($A$8:N868)</f>
        <v>861</v>
      </c>
      <c r="P868" s="35" t="str">
        <f>IF($A868='Signature Page'!$H$8,O868,"")</f>
        <v/>
      </c>
      <c r="Q868" s="35" t="str">
        <f>IFERROR(SMALL($P$8:$P$1794,ROWS($P$8:P868)),"")</f>
        <v/>
      </c>
      <c r="R868" s="31" t="str">
        <f t="shared" si="13"/>
        <v>J12010020000</v>
      </c>
    </row>
    <row r="869" spans="1:18" s="31" customFormat="1" ht="19.7" customHeight="1" x14ac:dyDescent="0.25">
      <c r="A869" s="68" t="s">
        <v>74</v>
      </c>
      <c r="B869" s="69">
        <v>1</v>
      </c>
      <c r="C869" s="68">
        <v>10050023</v>
      </c>
      <c r="D869" s="70" t="s">
        <v>1053</v>
      </c>
      <c r="E869" s="70" t="s">
        <v>1162</v>
      </c>
      <c r="F869" s="70" t="s">
        <v>128</v>
      </c>
      <c r="G869" s="69" t="s">
        <v>1489</v>
      </c>
      <c r="H869" s="70" t="s">
        <v>1066</v>
      </c>
      <c r="I869" s="83">
        <v>0</v>
      </c>
      <c r="J869" s="83">
        <v>0</v>
      </c>
      <c r="K869" s="83">
        <v>2678276.88</v>
      </c>
      <c r="L869" s="83">
        <v>34141927</v>
      </c>
      <c r="M869" s="83">
        <v>0</v>
      </c>
      <c r="N869" s="83">
        <v>36820203.880000003</v>
      </c>
      <c r="O869" s="35">
        <f>ROWS($A$8:N869)</f>
        <v>862</v>
      </c>
      <c r="P869" s="35" t="str">
        <f>IF($A869='Signature Page'!$H$8,O869,"")</f>
        <v/>
      </c>
      <c r="Q869" s="35" t="str">
        <f>IFERROR(SMALL($P$8:$P$1794,ROWS($P$8:P869)),"")</f>
        <v/>
      </c>
      <c r="R869" s="31" t="str">
        <f t="shared" si="13"/>
        <v>J12010050023</v>
      </c>
    </row>
    <row r="870" spans="1:18" s="31" customFormat="1" ht="19.7" customHeight="1" x14ac:dyDescent="0.25">
      <c r="A870" s="68" t="s">
        <v>74</v>
      </c>
      <c r="B870" s="69">
        <v>1</v>
      </c>
      <c r="C870" s="68">
        <v>28230000</v>
      </c>
      <c r="D870" s="70" t="s">
        <v>1053</v>
      </c>
      <c r="E870" s="70" t="s">
        <v>1162</v>
      </c>
      <c r="F870" s="70" t="s">
        <v>128</v>
      </c>
      <c r="G870" s="69" t="s">
        <v>136</v>
      </c>
      <c r="H870" s="70" t="s">
        <v>1066</v>
      </c>
      <c r="I870" s="83">
        <v>0</v>
      </c>
      <c r="J870" s="83">
        <v>-1004799.14</v>
      </c>
      <c r="K870" s="83">
        <v>0</v>
      </c>
      <c r="L870" s="83">
        <v>0</v>
      </c>
      <c r="M870" s="83">
        <v>0</v>
      </c>
      <c r="N870" s="83">
        <v>-1004799.14</v>
      </c>
      <c r="O870" s="35">
        <f>ROWS($A$8:N870)</f>
        <v>863</v>
      </c>
      <c r="P870" s="35" t="str">
        <f>IF($A870='Signature Page'!$H$8,O870,"")</f>
        <v/>
      </c>
      <c r="Q870" s="35" t="str">
        <f>IFERROR(SMALL($P$8:$P$1794,ROWS($P$8:P870)),"")</f>
        <v/>
      </c>
      <c r="R870" s="31" t="str">
        <f t="shared" si="13"/>
        <v>J12028230000</v>
      </c>
    </row>
    <row r="871" spans="1:18" s="31" customFormat="1" ht="19.7" customHeight="1" x14ac:dyDescent="0.25">
      <c r="A871" s="68" t="s">
        <v>74</v>
      </c>
      <c r="B871" s="69">
        <v>1</v>
      </c>
      <c r="C871" s="68">
        <v>28370000</v>
      </c>
      <c r="D871" s="70" t="s">
        <v>1053</v>
      </c>
      <c r="E871" s="70" t="s">
        <v>1162</v>
      </c>
      <c r="F871" s="70" t="s">
        <v>128</v>
      </c>
      <c r="G871" s="69" t="s">
        <v>137</v>
      </c>
      <c r="H871" s="70" t="s">
        <v>1066</v>
      </c>
      <c r="I871" s="83">
        <v>0</v>
      </c>
      <c r="J871" s="83">
        <v>-79938.679999999993</v>
      </c>
      <c r="K871" s="83">
        <v>0</v>
      </c>
      <c r="L871" s="83">
        <v>0</v>
      </c>
      <c r="M871" s="83">
        <v>0</v>
      </c>
      <c r="N871" s="83">
        <v>-79938.679999999993</v>
      </c>
      <c r="O871" s="35">
        <f>ROWS($A$8:N871)</f>
        <v>864</v>
      </c>
      <c r="P871" s="35" t="str">
        <f>IF($A871='Signature Page'!$H$8,O871,"")</f>
        <v/>
      </c>
      <c r="Q871" s="35" t="str">
        <f>IFERROR(SMALL($P$8:$P$1794,ROWS($P$8:P871)),"")</f>
        <v/>
      </c>
      <c r="R871" s="31" t="str">
        <f t="shared" si="13"/>
        <v>J12028370000</v>
      </c>
    </row>
    <row r="872" spans="1:18" s="31" customFormat="1" ht="19.7" customHeight="1" x14ac:dyDescent="0.25">
      <c r="A872" s="68" t="s">
        <v>74</v>
      </c>
      <c r="B872" s="69">
        <v>1</v>
      </c>
      <c r="C872" s="68">
        <v>29540000</v>
      </c>
      <c r="D872" s="70" t="s">
        <v>1053</v>
      </c>
      <c r="E872" s="70" t="s">
        <v>1162</v>
      </c>
      <c r="F872" s="70" t="s">
        <v>128</v>
      </c>
      <c r="G872" s="69" t="s">
        <v>1548</v>
      </c>
      <c r="H872" s="70" t="s">
        <v>1066</v>
      </c>
      <c r="I872" s="83">
        <v>0</v>
      </c>
      <c r="J872" s="83">
        <v>-290963</v>
      </c>
      <c r="K872" s="83">
        <v>0</v>
      </c>
      <c r="L872" s="83">
        <v>0</v>
      </c>
      <c r="M872" s="83">
        <v>0</v>
      </c>
      <c r="N872" s="83">
        <v>-290963</v>
      </c>
      <c r="O872" s="35">
        <f>ROWS($A$8:N872)</f>
        <v>865</v>
      </c>
      <c r="P872" s="35" t="str">
        <f>IF($A872='Signature Page'!$H$8,O872,"")</f>
        <v/>
      </c>
      <c r="Q872" s="35" t="str">
        <f>IFERROR(SMALL($P$8:$P$1794,ROWS($P$8:P872)),"")</f>
        <v/>
      </c>
      <c r="R872" s="31" t="str">
        <f t="shared" si="13"/>
        <v>J12029540000</v>
      </c>
    </row>
    <row r="873" spans="1:18" s="31" customFormat="1" ht="19.7" customHeight="1" x14ac:dyDescent="0.25">
      <c r="A873" s="68" t="s">
        <v>74</v>
      </c>
      <c r="B873" s="69">
        <v>1</v>
      </c>
      <c r="C873" s="68">
        <v>30350009</v>
      </c>
      <c r="D873" s="70" t="s">
        <v>1053</v>
      </c>
      <c r="E873" s="70" t="s">
        <v>1162</v>
      </c>
      <c r="F873" s="70" t="s">
        <v>128</v>
      </c>
      <c r="G873" s="69" t="s">
        <v>152</v>
      </c>
      <c r="H873" s="70" t="s">
        <v>1066</v>
      </c>
      <c r="I873" s="83">
        <v>-942.02</v>
      </c>
      <c r="J873" s="83">
        <v>0</v>
      </c>
      <c r="K873" s="83">
        <v>0</v>
      </c>
      <c r="L873" s="83">
        <v>0</v>
      </c>
      <c r="M873" s="83">
        <v>0</v>
      </c>
      <c r="N873" s="83">
        <v>-942.02</v>
      </c>
      <c r="O873" s="35">
        <f>ROWS($A$8:N873)</f>
        <v>866</v>
      </c>
      <c r="P873" s="35" t="str">
        <f>IF($A873='Signature Page'!$H$8,O873,"")</f>
        <v/>
      </c>
      <c r="Q873" s="35" t="str">
        <f>IFERROR(SMALL($P$8:$P$1794,ROWS($P$8:P873)),"")</f>
        <v/>
      </c>
      <c r="R873" s="31" t="str">
        <f t="shared" si="13"/>
        <v>J12030350009</v>
      </c>
    </row>
    <row r="874" spans="1:18" s="31" customFormat="1" ht="19.7" customHeight="1" x14ac:dyDescent="0.25">
      <c r="A874" s="68" t="s">
        <v>74</v>
      </c>
      <c r="B874" s="69">
        <v>1</v>
      </c>
      <c r="C874" s="68">
        <v>30370000</v>
      </c>
      <c r="D874" s="70" t="s">
        <v>1054</v>
      </c>
      <c r="E874" s="70" t="s">
        <v>1162</v>
      </c>
      <c r="F874" s="70" t="s">
        <v>128</v>
      </c>
      <c r="G874" s="69" t="s">
        <v>202</v>
      </c>
      <c r="H874" s="70" t="s">
        <v>1066</v>
      </c>
      <c r="I874" s="83">
        <v>-1334848.01</v>
      </c>
      <c r="J874" s="83">
        <v>0</v>
      </c>
      <c r="K874" s="83">
        <v>17250</v>
      </c>
      <c r="L874" s="83">
        <v>806854.45</v>
      </c>
      <c r="M874" s="83">
        <v>0</v>
      </c>
      <c r="N874" s="83">
        <v>-510743.56</v>
      </c>
      <c r="O874" s="35">
        <f>ROWS($A$8:N874)</f>
        <v>867</v>
      </c>
      <c r="P874" s="35" t="str">
        <f>IF($A874='Signature Page'!$H$8,O874,"")</f>
        <v/>
      </c>
      <c r="Q874" s="35" t="str">
        <f>IFERROR(SMALL($P$8:$P$1794,ROWS($P$8:P874)),"")</f>
        <v/>
      </c>
      <c r="R874" s="31" t="str">
        <f t="shared" si="13"/>
        <v>J12030370000</v>
      </c>
    </row>
    <row r="875" spans="1:18" s="31" customFormat="1" ht="19.7" customHeight="1" x14ac:dyDescent="0.25">
      <c r="A875" s="68" t="s">
        <v>74</v>
      </c>
      <c r="B875" s="69">
        <v>1</v>
      </c>
      <c r="C875" s="68">
        <v>30370003</v>
      </c>
      <c r="D875" s="70" t="s">
        <v>1055</v>
      </c>
      <c r="E875" s="70" t="s">
        <v>1162</v>
      </c>
      <c r="F875" s="70" t="s">
        <v>128</v>
      </c>
      <c r="G875" s="69" t="s">
        <v>205</v>
      </c>
      <c r="H875" s="70" t="s">
        <v>1066</v>
      </c>
      <c r="I875" s="83">
        <v>-666221.39</v>
      </c>
      <c r="J875" s="83">
        <v>-39972</v>
      </c>
      <c r="K875" s="83">
        <v>0</v>
      </c>
      <c r="L875" s="83">
        <v>0</v>
      </c>
      <c r="M875" s="83">
        <v>0</v>
      </c>
      <c r="N875" s="83">
        <v>-706193.39</v>
      </c>
      <c r="O875" s="35">
        <f>ROWS($A$8:N875)</f>
        <v>868</v>
      </c>
      <c r="P875" s="35" t="str">
        <f>IF($A875='Signature Page'!$H$8,O875,"")</f>
        <v/>
      </c>
      <c r="Q875" s="35" t="str">
        <f>IFERROR(SMALL($P$8:$P$1794,ROWS($P$8:P875)),"")</f>
        <v/>
      </c>
      <c r="R875" s="31" t="str">
        <f t="shared" si="13"/>
        <v>J12030370003</v>
      </c>
    </row>
    <row r="876" spans="1:18" s="31" customFormat="1" ht="19.7" customHeight="1" x14ac:dyDescent="0.25">
      <c r="A876" s="68" t="s">
        <v>74</v>
      </c>
      <c r="B876" s="69">
        <v>1</v>
      </c>
      <c r="C876" s="68">
        <v>30370004</v>
      </c>
      <c r="D876" s="70" t="s">
        <v>1054</v>
      </c>
      <c r="E876" s="70" t="s">
        <v>1162</v>
      </c>
      <c r="F876" s="70" t="s">
        <v>128</v>
      </c>
      <c r="G876" s="69" t="s">
        <v>206</v>
      </c>
      <c r="H876" s="70" t="s">
        <v>1066</v>
      </c>
      <c r="I876" s="83">
        <v>-540352.39</v>
      </c>
      <c r="J876" s="83">
        <v>-644.84</v>
      </c>
      <c r="K876" s="83">
        <v>11623.18</v>
      </c>
      <c r="L876" s="83">
        <v>0</v>
      </c>
      <c r="M876" s="83">
        <v>0</v>
      </c>
      <c r="N876" s="83">
        <v>-529374.05000000005</v>
      </c>
      <c r="O876" s="35">
        <f>ROWS($A$8:N876)</f>
        <v>869</v>
      </c>
      <c r="P876" s="35" t="str">
        <f>IF($A876='Signature Page'!$H$8,O876,"")</f>
        <v/>
      </c>
      <c r="Q876" s="35" t="str">
        <f>IFERROR(SMALL($P$8:$P$1794,ROWS($P$8:P876)),"")</f>
        <v/>
      </c>
      <c r="R876" s="31" t="str">
        <f t="shared" si="13"/>
        <v>J12030370004</v>
      </c>
    </row>
    <row r="877" spans="1:18" s="31" customFormat="1" ht="19.7" customHeight="1" x14ac:dyDescent="0.25">
      <c r="A877" s="68" t="s">
        <v>74</v>
      </c>
      <c r="B877" s="69">
        <v>5</v>
      </c>
      <c r="C877" s="68">
        <v>30370005</v>
      </c>
      <c r="D877" s="70" t="s">
        <v>1055</v>
      </c>
      <c r="E877" s="70" t="s">
        <v>1162</v>
      </c>
      <c r="F877" s="70" t="s">
        <v>1101</v>
      </c>
      <c r="G877" s="69" t="s">
        <v>207</v>
      </c>
      <c r="H877" s="70" t="s">
        <v>1066</v>
      </c>
      <c r="I877" s="83">
        <v>-120699.42</v>
      </c>
      <c r="J877" s="83">
        <v>-99689.94</v>
      </c>
      <c r="K877" s="83">
        <v>60516.27</v>
      </c>
      <c r="L877" s="83">
        <v>0</v>
      </c>
      <c r="M877" s="83">
        <v>0</v>
      </c>
      <c r="N877" s="83">
        <v>-159873.09</v>
      </c>
      <c r="O877" s="35">
        <f>ROWS($A$8:N877)</f>
        <v>870</v>
      </c>
      <c r="P877" s="35" t="str">
        <f>IF($A877='Signature Page'!$H$8,O877,"")</f>
        <v/>
      </c>
      <c r="Q877" s="35" t="str">
        <f>IFERROR(SMALL($P$8:$P$1794,ROWS($P$8:P877)),"")</f>
        <v/>
      </c>
      <c r="R877" s="31" t="str">
        <f t="shared" si="13"/>
        <v>J12030370005</v>
      </c>
    </row>
    <row r="878" spans="1:18" s="31" customFormat="1" ht="19.7" customHeight="1" x14ac:dyDescent="0.25">
      <c r="A878" s="68" t="s">
        <v>74</v>
      </c>
      <c r="B878" s="69">
        <v>5</v>
      </c>
      <c r="C878" s="68">
        <v>30370006</v>
      </c>
      <c r="D878" s="70" t="s">
        <v>1055</v>
      </c>
      <c r="E878" s="70" t="s">
        <v>1162</v>
      </c>
      <c r="F878" s="70" t="s">
        <v>1101</v>
      </c>
      <c r="G878" s="69" t="s">
        <v>208</v>
      </c>
      <c r="H878" s="70" t="s">
        <v>1066</v>
      </c>
      <c r="I878" s="83">
        <v>-13303962.65</v>
      </c>
      <c r="J878" s="83">
        <v>0</v>
      </c>
      <c r="K878" s="83">
        <v>147500</v>
      </c>
      <c r="L878" s="83">
        <v>-806854.45</v>
      </c>
      <c r="M878" s="83">
        <v>0</v>
      </c>
      <c r="N878" s="83">
        <v>-13963317.1</v>
      </c>
      <c r="O878" s="35">
        <f>ROWS($A$8:N878)</f>
        <v>871</v>
      </c>
      <c r="P878" s="35" t="str">
        <f>IF($A878='Signature Page'!$H$8,O878,"")</f>
        <v/>
      </c>
      <c r="Q878" s="35" t="str">
        <f>IFERROR(SMALL($P$8:$P$1794,ROWS($P$8:P878)),"")</f>
        <v/>
      </c>
      <c r="R878" s="31" t="str">
        <f t="shared" si="13"/>
        <v>J12030370006</v>
      </c>
    </row>
    <row r="879" spans="1:18" s="31" customFormat="1" ht="19.7" customHeight="1" x14ac:dyDescent="0.25">
      <c r="A879" s="68" t="s">
        <v>74</v>
      </c>
      <c r="B879" s="69">
        <v>1</v>
      </c>
      <c r="C879" s="68">
        <v>30370008</v>
      </c>
      <c r="D879" s="70" t="s">
        <v>1053</v>
      </c>
      <c r="E879" s="70" t="s">
        <v>1162</v>
      </c>
      <c r="F879" s="70" t="s">
        <v>128</v>
      </c>
      <c r="G879" s="69" t="s">
        <v>209</v>
      </c>
      <c r="H879" s="70" t="s">
        <v>1066</v>
      </c>
      <c r="I879" s="83">
        <v>-1784.5</v>
      </c>
      <c r="J879" s="83">
        <v>0</v>
      </c>
      <c r="K879" s="83">
        <v>0</v>
      </c>
      <c r="L879" s="83">
        <v>0</v>
      </c>
      <c r="M879" s="83">
        <v>0</v>
      </c>
      <c r="N879" s="83">
        <v>-1784.5</v>
      </c>
      <c r="O879" s="35">
        <f>ROWS($A$8:N879)</f>
        <v>872</v>
      </c>
      <c r="P879" s="35" t="str">
        <f>IF($A879='Signature Page'!$H$8,O879,"")</f>
        <v/>
      </c>
      <c r="Q879" s="35" t="str">
        <f>IFERROR(SMALL($P$8:$P$1794,ROWS($P$8:P879)),"")</f>
        <v/>
      </c>
      <c r="R879" s="31" t="str">
        <f t="shared" si="13"/>
        <v>J12030370008</v>
      </c>
    </row>
    <row r="880" spans="1:18" s="31" customFormat="1" ht="19.7" customHeight="1" x14ac:dyDescent="0.25">
      <c r="A880" s="68" t="s">
        <v>74</v>
      </c>
      <c r="B880" s="69">
        <v>1</v>
      </c>
      <c r="C880" s="68">
        <v>30370009</v>
      </c>
      <c r="D880" s="70" t="s">
        <v>1053</v>
      </c>
      <c r="E880" s="70" t="s">
        <v>1162</v>
      </c>
      <c r="F880" s="70" t="s">
        <v>128</v>
      </c>
      <c r="G880" s="69" t="s">
        <v>210</v>
      </c>
      <c r="H880" s="70" t="s">
        <v>1066</v>
      </c>
      <c r="I880" s="83">
        <v>-815814.2</v>
      </c>
      <c r="J880" s="83">
        <v>0</v>
      </c>
      <c r="K880" s="83">
        <v>0</v>
      </c>
      <c r="L880" s="83">
        <v>0</v>
      </c>
      <c r="M880" s="83">
        <v>0</v>
      </c>
      <c r="N880" s="83">
        <v>-815814.2</v>
      </c>
      <c r="O880" s="35">
        <f>ROWS($A$8:N880)</f>
        <v>873</v>
      </c>
      <c r="P880" s="35" t="str">
        <f>IF($A880='Signature Page'!$H$8,O880,"")</f>
        <v/>
      </c>
      <c r="Q880" s="35" t="str">
        <f>IFERROR(SMALL($P$8:$P$1794,ROWS($P$8:P880)),"")</f>
        <v/>
      </c>
      <c r="R880" s="31" t="str">
        <f t="shared" si="13"/>
        <v>J12030370009</v>
      </c>
    </row>
    <row r="881" spans="1:19" s="31" customFormat="1" ht="19.7" customHeight="1" x14ac:dyDescent="0.25">
      <c r="A881" s="68" t="s">
        <v>74</v>
      </c>
      <c r="B881" s="69">
        <v>5</v>
      </c>
      <c r="C881" s="68">
        <v>30370031</v>
      </c>
      <c r="D881" s="70" t="s">
        <v>1055</v>
      </c>
      <c r="E881" s="70" t="s">
        <v>1162</v>
      </c>
      <c r="F881" s="70" t="s">
        <v>1101</v>
      </c>
      <c r="G881" s="69" t="s">
        <v>212</v>
      </c>
      <c r="H881" s="70" t="s">
        <v>1066</v>
      </c>
      <c r="I881" s="83">
        <v>-859377.33</v>
      </c>
      <c r="J881" s="83">
        <v>-2740746.05</v>
      </c>
      <c r="K881" s="83">
        <v>2715077.19</v>
      </c>
      <c r="L881" s="83">
        <v>0</v>
      </c>
      <c r="M881" s="83">
        <v>0</v>
      </c>
      <c r="N881" s="83">
        <v>-885046.19000000099</v>
      </c>
      <c r="O881" s="35">
        <f>ROWS($A$8:N881)</f>
        <v>874</v>
      </c>
      <c r="P881" s="35" t="str">
        <f>IF($A881='Signature Page'!$H$8,O881,"")</f>
        <v/>
      </c>
      <c r="Q881" s="35" t="str">
        <f>IFERROR(SMALL($P$8:$P$1794,ROWS($P$8:P881)),"")</f>
        <v/>
      </c>
      <c r="R881" s="31" t="str">
        <f t="shared" si="13"/>
        <v>J12030370031</v>
      </c>
    </row>
    <row r="882" spans="1:19" s="31" customFormat="1" ht="19.7" customHeight="1" x14ac:dyDescent="0.25">
      <c r="A882" s="68" t="s">
        <v>74</v>
      </c>
      <c r="B882" s="69">
        <v>5</v>
      </c>
      <c r="C882" s="68" t="s">
        <v>1254</v>
      </c>
      <c r="D882" s="70" t="s">
        <v>1055</v>
      </c>
      <c r="E882" s="70" t="s">
        <v>1162</v>
      </c>
      <c r="F882" s="70" t="s">
        <v>1101</v>
      </c>
      <c r="G882" s="69" t="s">
        <v>1255</v>
      </c>
      <c r="H882" s="70" t="s">
        <v>1066</v>
      </c>
      <c r="I882" s="83">
        <v>-2438923.8199999998</v>
      </c>
      <c r="J882" s="83">
        <v>0</v>
      </c>
      <c r="K882" s="83">
        <v>0</v>
      </c>
      <c r="L882" s="83">
        <v>0</v>
      </c>
      <c r="M882" s="83">
        <v>0</v>
      </c>
      <c r="N882" s="83">
        <v>-2438923.8199999998</v>
      </c>
      <c r="O882" s="35">
        <f>ROWS($A$8:N882)</f>
        <v>875</v>
      </c>
      <c r="P882" s="35" t="str">
        <f>IF($A882='Signature Page'!$H$8,O882,"")</f>
        <v/>
      </c>
      <c r="Q882" s="35" t="str">
        <f>IFERROR(SMALL($P$8:$P$1794,ROWS($P$8:P882)),"")</f>
        <v/>
      </c>
      <c r="R882" s="31" t="str">
        <f t="shared" si="13"/>
        <v>J12031C10000</v>
      </c>
    </row>
    <row r="883" spans="1:19" s="31" customFormat="1" ht="19.7" customHeight="1" x14ac:dyDescent="0.25">
      <c r="A883" s="68" t="s">
        <v>74</v>
      </c>
      <c r="B883" s="69">
        <v>5</v>
      </c>
      <c r="C883" s="68" t="s">
        <v>1239</v>
      </c>
      <c r="D883" s="70" t="s">
        <v>1055</v>
      </c>
      <c r="E883" s="70" t="s">
        <v>1162</v>
      </c>
      <c r="F883" s="70" t="s">
        <v>1101</v>
      </c>
      <c r="G883" s="69" t="s">
        <v>1240</v>
      </c>
      <c r="H883" s="70" t="s">
        <v>1066</v>
      </c>
      <c r="I883" s="83">
        <v>-20246432.420000002</v>
      </c>
      <c r="J883" s="83">
        <v>0</v>
      </c>
      <c r="K883" s="83">
        <v>10420918.43</v>
      </c>
      <c r="L883" s="83">
        <v>0</v>
      </c>
      <c r="M883" s="83">
        <v>0</v>
      </c>
      <c r="N883" s="83">
        <v>-9825513.9900000002</v>
      </c>
      <c r="O883" s="35">
        <f>ROWS($A$8:N883)</f>
        <v>876</v>
      </c>
      <c r="P883" s="35" t="str">
        <f>IF($A883='Signature Page'!$H$8,O883,"")</f>
        <v/>
      </c>
      <c r="Q883" s="35" t="str">
        <f>IFERROR(SMALL($P$8:$P$1794,ROWS($P$8:P883)),"")</f>
        <v/>
      </c>
      <c r="R883" s="31" t="str">
        <f t="shared" si="13"/>
        <v>J12031C20000</v>
      </c>
    </row>
    <row r="884" spans="1:19" s="31" customFormat="1" ht="19.7" customHeight="1" x14ac:dyDescent="0.25">
      <c r="A884" s="68" t="s">
        <v>74</v>
      </c>
      <c r="B884" s="69">
        <v>5</v>
      </c>
      <c r="C884" s="68" t="s">
        <v>1430</v>
      </c>
      <c r="D884" s="70" t="s">
        <v>1055</v>
      </c>
      <c r="E884" s="70" t="s">
        <v>1162</v>
      </c>
      <c r="F884" s="70" t="s">
        <v>1101</v>
      </c>
      <c r="G884" s="69" t="s">
        <v>1431</v>
      </c>
      <c r="H884" s="70" t="s">
        <v>1066</v>
      </c>
      <c r="I884" s="83">
        <v>0</v>
      </c>
      <c r="J884" s="83">
        <v>-9378480.9000000004</v>
      </c>
      <c r="K884" s="83">
        <v>9410266.7300000004</v>
      </c>
      <c r="L884" s="83">
        <v>0</v>
      </c>
      <c r="M884" s="83">
        <v>0</v>
      </c>
      <c r="N884" s="83">
        <v>31785.830000001901</v>
      </c>
      <c r="O884" s="35">
        <f>ROWS($A$8:N884)</f>
        <v>877</v>
      </c>
      <c r="P884" s="35" t="str">
        <f>IF($A884='Signature Page'!$H$8,O884,"")</f>
        <v/>
      </c>
      <c r="Q884" s="35" t="str">
        <f>IFERROR(SMALL($P$8:$P$1794,ROWS($P$8:P884)),"")</f>
        <v/>
      </c>
      <c r="R884" s="31" t="str">
        <f t="shared" si="13"/>
        <v>J12031C20001</v>
      </c>
    </row>
    <row r="885" spans="1:19" s="31" customFormat="1" ht="19.7" customHeight="1" x14ac:dyDescent="0.25">
      <c r="A885" s="68" t="s">
        <v>74</v>
      </c>
      <c r="B885" s="69">
        <v>1</v>
      </c>
      <c r="C885" s="68" t="s">
        <v>1232</v>
      </c>
      <c r="D885" s="70" t="s">
        <v>1057</v>
      </c>
      <c r="E885" s="70" t="s">
        <v>1162</v>
      </c>
      <c r="F885" s="70" t="s">
        <v>128</v>
      </c>
      <c r="G885" s="69" t="s">
        <v>1233</v>
      </c>
      <c r="H885" s="70" t="s">
        <v>1066</v>
      </c>
      <c r="I885" s="83">
        <v>0</v>
      </c>
      <c r="J885" s="83">
        <v>-21000</v>
      </c>
      <c r="K885" s="83">
        <v>0</v>
      </c>
      <c r="L885" s="83">
        <v>0</v>
      </c>
      <c r="M885" s="83">
        <v>0</v>
      </c>
      <c r="N885" s="83">
        <v>-21000</v>
      </c>
      <c r="O885" s="35">
        <f>ROWS($A$8:N885)</f>
        <v>878</v>
      </c>
      <c r="P885" s="35" t="str">
        <f>IF($A885='Signature Page'!$H$8,O885,"")</f>
        <v/>
      </c>
      <c r="Q885" s="35" t="str">
        <f>IFERROR(SMALL($P$8:$P$1794,ROWS($P$8:P885)),"")</f>
        <v/>
      </c>
      <c r="R885" s="31" t="str">
        <f t="shared" si="13"/>
        <v>J12031C30000</v>
      </c>
    </row>
    <row r="886" spans="1:19" s="31" customFormat="1" ht="19.7" customHeight="1" x14ac:dyDescent="0.25">
      <c r="A886" s="68" t="s">
        <v>74</v>
      </c>
      <c r="B886" s="69">
        <v>5</v>
      </c>
      <c r="C886" s="68" t="s">
        <v>1245</v>
      </c>
      <c r="D886" s="70" t="s">
        <v>1055</v>
      </c>
      <c r="E886" s="70" t="s">
        <v>1162</v>
      </c>
      <c r="F886" s="70" t="s">
        <v>1101</v>
      </c>
      <c r="G886" s="69" t="s">
        <v>1246</v>
      </c>
      <c r="H886" s="70" t="s">
        <v>1066</v>
      </c>
      <c r="I886" s="83">
        <v>-1000</v>
      </c>
      <c r="J886" s="83">
        <v>0</v>
      </c>
      <c r="K886" s="83">
        <v>0</v>
      </c>
      <c r="L886" s="83">
        <v>0</v>
      </c>
      <c r="M886" s="83">
        <v>0</v>
      </c>
      <c r="N886" s="83">
        <v>-1000</v>
      </c>
      <c r="O886" s="35">
        <f>ROWS($A$8:N886)</f>
        <v>879</v>
      </c>
      <c r="P886" s="35" t="str">
        <f>IF($A886='Signature Page'!$H$8,O886,"")</f>
        <v/>
      </c>
      <c r="Q886" s="35" t="str">
        <f>IFERROR(SMALL($P$8:$P$1794,ROWS($P$8:P886)),"")</f>
        <v/>
      </c>
      <c r="R886" s="31" t="str">
        <f t="shared" si="13"/>
        <v>J12031C50000</v>
      </c>
    </row>
    <row r="887" spans="1:19" s="31" customFormat="1" ht="19.7" customHeight="1" x14ac:dyDescent="0.25">
      <c r="A887" s="68" t="s">
        <v>74</v>
      </c>
      <c r="B887" s="69">
        <v>5</v>
      </c>
      <c r="C887" s="68" t="s">
        <v>1366</v>
      </c>
      <c r="D887" s="70" t="s">
        <v>1055</v>
      </c>
      <c r="E887" s="70" t="s">
        <v>1162</v>
      </c>
      <c r="F887" s="70" t="s">
        <v>1101</v>
      </c>
      <c r="G887" s="69" t="s">
        <v>1367</v>
      </c>
      <c r="H887" s="70" t="s">
        <v>1066</v>
      </c>
      <c r="I887" s="83">
        <v>-1172955</v>
      </c>
      <c r="J887" s="83">
        <v>0</v>
      </c>
      <c r="K887" s="83">
        <v>0</v>
      </c>
      <c r="L887" s="83">
        <v>0</v>
      </c>
      <c r="M887" s="83">
        <v>0</v>
      </c>
      <c r="N887" s="83">
        <v>-1172955</v>
      </c>
      <c r="O887" s="35">
        <f>ROWS($A$8:N887)</f>
        <v>880</v>
      </c>
      <c r="P887" s="35" t="str">
        <f>IF($A887='Signature Page'!$H$8,O887,"")</f>
        <v/>
      </c>
      <c r="Q887" s="35" t="str">
        <f>IFERROR(SMALL($P$8:$P$1794,ROWS($P$8:P887)),"")</f>
        <v/>
      </c>
      <c r="R887" s="31" t="str">
        <f t="shared" si="13"/>
        <v>J12031C60000</v>
      </c>
    </row>
    <row r="888" spans="1:19" s="31" customFormat="1" ht="19.7" customHeight="1" x14ac:dyDescent="0.25">
      <c r="A888" s="68" t="s">
        <v>74</v>
      </c>
      <c r="B888" s="69">
        <v>59</v>
      </c>
      <c r="C888" s="68">
        <v>32830000</v>
      </c>
      <c r="D888" s="70" t="s">
        <v>1054</v>
      </c>
      <c r="E888" s="70" t="s">
        <v>1162</v>
      </c>
      <c r="F888" s="70" t="s">
        <v>1110</v>
      </c>
      <c r="G888" s="69" t="s">
        <v>288</v>
      </c>
      <c r="H888" s="70" t="s">
        <v>1066</v>
      </c>
      <c r="I888" s="83">
        <v>-246015.19</v>
      </c>
      <c r="J888" s="83">
        <v>-45218.8</v>
      </c>
      <c r="K888" s="83">
        <v>115079.38</v>
      </c>
      <c r="L888" s="83">
        <v>0</v>
      </c>
      <c r="M888" s="83">
        <v>0</v>
      </c>
      <c r="N888" s="83">
        <v>-176154.61</v>
      </c>
      <c r="O888" s="35">
        <f>ROWS($A$8:N888)</f>
        <v>881</v>
      </c>
      <c r="P888" s="35" t="str">
        <f>IF($A888='Signature Page'!$H$8,O888,"")</f>
        <v/>
      </c>
      <c r="Q888" s="35" t="str">
        <f>IFERROR(SMALL($P$8:$P$1794,ROWS($P$8:P888)),"")</f>
        <v/>
      </c>
      <c r="R888" s="31" t="str">
        <f t="shared" si="13"/>
        <v>J12032830000</v>
      </c>
    </row>
    <row r="889" spans="1:19" s="31" customFormat="1" ht="19.7" customHeight="1" x14ac:dyDescent="0.25">
      <c r="A889" s="68" t="s">
        <v>74</v>
      </c>
      <c r="B889" s="69">
        <v>998</v>
      </c>
      <c r="C889" s="68">
        <v>33938000</v>
      </c>
      <c r="D889" s="70" t="s">
        <v>1054</v>
      </c>
      <c r="E889" s="70" t="s">
        <v>1162</v>
      </c>
      <c r="F889" s="70" t="s">
        <v>1105</v>
      </c>
      <c r="G889" s="69" t="s">
        <v>1368</v>
      </c>
      <c r="H889" s="70" t="s">
        <v>1066</v>
      </c>
      <c r="I889" s="83">
        <v>-170000</v>
      </c>
      <c r="J889" s="83">
        <v>0</v>
      </c>
      <c r="K889" s="83">
        <v>0</v>
      </c>
      <c r="L889" s="83">
        <v>0</v>
      </c>
      <c r="M889" s="83">
        <v>0</v>
      </c>
      <c r="N889" s="83">
        <v>-170000</v>
      </c>
      <c r="O889" s="35">
        <f>ROWS($A$8:N889)</f>
        <v>882</v>
      </c>
      <c r="P889" s="35" t="str">
        <f>IF($A889='Signature Page'!$H$8,O889,"")</f>
        <v/>
      </c>
      <c r="Q889" s="35" t="str">
        <f>IFERROR(SMALL($P$8:$P$1794,ROWS($P$8:P889)),"")</f>
        <v/>
      </c>
      <c r="R889" s="31" t="str">
        <f t="shared" si="13"/>
        <v>J12033938000</v>
      </c>
    </row>
    <row r="890" spans="1:19" s="31" customFormat="1" ht="19.7" customHeight="1" x14ac:dyDescent="0.25">
      <c r="A890" s="143" t="s">
        <v>74</v>
      </c>
      <c r="B890" s="143">
        <v>1</v>
      </c>
      <c r="C890" s="143">
        <v>34660000</v>
      </c>
      <c r="D890" s="144" t="s">
        <v>1053</v>
      </c>
      <c r="E890" s="87" t="s">
        <v>1162</v>
      </c>
      <c r="F890" s="87" t="s">
        <v>128</v>
      </c>
      <c r="G890" s="86" t="s">
        <v>360</v>
      </c>
      <c r="H890" s="87" t="s">
        <v>1066</v>
      </c>
      <c r="I890" s="88">
        <v>-2310</v>
      </c>
      <c r="J890" s="88">
        <v>-26104736.859999999</v>
      </c>
      <c r="K890" s="88">
        <v>22915800.91</v>
      </c>
      <c r="L890" s="88">
        <v>4110748.4</v>
      </c>
      <c r="M890" s="88">
        <v>0</v>
      </c>
      <c r="N890" s="88">
        <v>919502.44999997795</v>
      </c>
      <c r="O890" s="35">
        <f>ROWS($A$8:N890)</f>
        <v>883</v>
      </c>
      <c r="P890" s="35" t="str">
        <f>IF($A890='Signature Page'!$H$8,O890,"")</f>
        <v/>
      </c>
      <c r="Q890" s="35" t="str">
        <f>IFERROR(SMALL($P$8:$P$1794,ROWS($P$8:P890)),"")</f>
        <v/>
      </c>
      <c r="R890" s="31" t="str">
        <f t="shared" si="13"/>
        <v>J12034660000</v>
      </c>
      <c r="S890" s="5" t="s">
        <v>1557</v>
      </c>
    </row>
    <row r="891" spans="1:19" s="31" customFormat="1" ht="19.7" customHeight="1" x14ac:dyDescent="0.25">
      <c r="A891" s="68" t="s">
        <v>74</v>
      </c>
      <c r="B891" s="69">
        <v>1</v>
      </c>
      <c r="C891" s="68">
        <v>34660001</v>
      </c>
      <c r="D891" s="70" t="s">
        <v>1053</v>
      </c>
      <c r="E891" s="70" t="s">
        <v>1162</v>
      </c>
      <c r="F891" s="70" t="s">
        <v>128</v>
      </c>
      <c r="G891" s="69" t="s">
        <v>361</v>
      </c>
      <c r="H891" s="70" t="s">
        <v>1066</v>
      </c>
      <c r="I891" s="83">
        <v>0</v>
      </c>
      <c r="J891" s="83">
        <v>-3301.45</v>
      </c>
      <c r="K891" s="83">
        <v>389306.76999999903</v>
      </c>
      <c r="L891" s="83">
        <v>0</v>
      </c>
      <c r="M891" s="83">
        <v>0</v>
      </c>
      <c r="N891" s="83">
        <v>386005.31999999902</v>
      </c>
      <c r="O891" s="35">
        <f>ROWS($A$8:N891)</f>
        <v>884</v>
      </c>
      <c r="P891" s="35" t="str">
        <f>IF($A891='Signature Page'!$H$8,O891,"")</f>
        <v/>
      </c>
      <c r="Q891" s="35" t="str">
        <f>IFERROR(SMALL($P$8:$P$1794,ROWS($P$8:P891)),"")</f>
        <v/>
      </c>
      <c r="R891" s="31" t="str">
        <f t="shared" si="13"/>
        <v>J12034660001</v>
      </c>
    </row>
    <row r="892" spans="1:19" s="31" customFormat="1" ht="19.7" customHeight="1" x14ac:dyDescent="0.25">
      <c r="A892" s="68" t="s">
        <v>74</v>
      </c>
      <c r="B892" s="69">
        <v>1</v>
      </c>
      <c r="C892" s="68">
        <v>34660002</v>
      </c>
      <c r="D892" s="70" t="s">
        <v>1053</v>
      </c>
      <c r="E892" s="70" t="s">
        <v>1162</v>
      </c>
      <c r="F892" s="70" t="s">
        <v>128</v>
      </c>
      <c r="G892" s="69" t="s">
        <v>362</v>
      </c>
      <c r="H892" s="70" t="s">
        <v>1066</v>
      </c>
      <c r="I892" s="83">
        <v>-6327446.8799999999</v>
      </c>
      <c r="J892" s="83">
        <v>-57534139.890000001</v>
      </c>
      <c r="K892" s="83">
        <v>45736247.409999996</v>
      </c>
      <c r="L892" s="83">
        <v>3486123.76</v>
      </c>
      <c r="M892" s="83">
        <v>0</v>
      </c>
      <c r="N892" s="83">
        <v>-14639215.6</v>
      </c>
      <c r="O892" s="35">
        <f>ROWS($A$8:N892)</f>
        <v>885</v>
      </c>
      <c r="P892" s="35" t="str">
        <f>IF($A892='Signature Page'!$H$8,O892,"")</f>
        <v/>
      </c>
      <c r="Q892" s="35" t="str">
        <f>IFERROR(SMALL($P$8:$P$1794,ROWS($P$8:P892)),"")</f>
        <v/>
      </c>
      <c r="R892" s="31" t="str">
        <f t="shared" si="13"/>
        <v>J12034660002</v>
      </c>
    </row>
    <row r="893" spans="1:19" s="31" customFormat="1" ht="19.7" customHeight="1" x14ac:dyDescent="0.25">
      <c r="A893" s="68" t="s">
        <v>74</v>
      </c>
      <c r="B893" s="69">
        <v>1</v>
      </c>
      <c r="C893" s="68">
        <v>34660003</v>
      </c>
      <c r="D893" s="70" t="s">
        <v>1053</v>
      </c>
      <c r="E893" s="70" t="s">
        <v>1162</v>
      </c>
      <c r="F893" s="70" t="s">
        <v>128</v>
      </c>
      <c r="G893" s="69" t="s">
        <v>1517</v>
      </c>
      <c r="H893" s="70" t="s">
        <v>1066</v>
      </c>
      <c r="I893" s="83">
        <v>0</v>
      </c>
      <c r="J893" s="83">
        <v>0</v>
      </c>
      <c r="K893" s="83">
        <v>7191.66</v>
      </c>
      <c r="L893" s="83">
        <v>-69828.850000000006</v>
      </c>
      <c r="M893" s="83">
        <v>0</v>
      </c>
      <c r="N893" s="83">
        <v>-62637.19</v>
      </c>
      <c r="O893" s="35">
        <f>ROWS($A$8:N893)</f>
        <v>886</v>
      </c>
      <c r="P893" s="35" t="str">
        <f>IF($A893='Signature Page'!$H$8,O893,"")</f>
        <v/>
      </c>
      <c r="Q893" s="35" t="str">
        <f>IFERROR(SMALL($P$8:$P$1794,ROWS($P$8:P893)),"")</f>
        <v/>
      </c>
      <c r="R893" s="31" t="str">
        <f t="shared" si="13"/>
        <v>J12034660003</v>
      </c>
    </row>
    <row r="894" spans="1:19" s="31" customFormat="1" ht="19.7" customHeight="1" x14ac:dyDescent="0.25">
      <c r="A894" s="68" t="s">
        <v>74</v>
      </c>
      <c r="B894" s="69">
        <v>1</v>
      </c>
      <c r="C894" s="68">
        <v>34660004</v>
      </c>
      <c r="D894" s="70" t="s">
        <v>1488</v>
      </c>
      <c r="E894" s="70" t="s">
        <v>1162</v>
      </c>
      <c r="F894" s="70" t="s">
        <v>128</v>
      </c>
      <c r="G894" s="69" t="s">
        <v>129</v>
      </c>
      <c r="H894" s="70" t="s">
        <v>1066</v>
      </c>
      <c r="I894" s="83">
        <v>0</v>
      </c>
      <c r="J894" s="83">
        <v>0</v>
      </c>
      <c r="K894" s="83">
        <v>278687.57</v>
      </c>
      <c r="L894" s="83">
        <v>-552503.01</v>
      </c>
      <c r="M894" s="83">
        <v>0</v>
      </c>
      <c r="N894" s="83">
        <v>-273815.44</v>
      </c>
      <c r="O894" s="35">
        <f>ROWS($A$8:N894)</f>
        <v>887</v>
      </c>
      <c r="P894" s="35" t="str">
        <f>IF($A894='Signature Page'!$H$8,O894,"")</f>
        <v/>
      </c>
      <c r="Q894" s="35" t="str">
        <f>IFERROR(SMALL($P$8:$P$1794,ROWS($P$8:P894)),"")</f>
        <v/>
      </c>
      <c r="R894" s="31" t="str">
        <f t="shared" si="13"/>
        <v>J12034660004</v>
      </c>
    </row>
    <row r="895" spans="1:19" s="31" customFormat="1" ht="19.7" customHeight="1" x14ac:dyDescent="0.25">
      <c r="A895" s="68" t="s">
        <v>74</v>
      </c>
      <c r="B895" s="69">
        <v>1</v>
      </c>
      <c r="C895" s="68">
        <v>34660005</v>
      </c>
      <c r="D895" s="70" t="s">
        <v>1488</v>
      </c>
      <c r="E895" s="70" t="s">
        <v>1162</v>
      </c>
      <c r="F895" s="70" t="s">
        <v>128</v>
      </c>
      <c r="G895" s="69" t="s">
        <v>1518</v>
      </c>
      <c r="H895" s="70" t="s">
        <v>1066</v>
      </c>
      <c r="I895" s="83">
        <v>0</v>
      </c>
      <c r="J895" s="83">
        <v>0</v>
      </c>
      <c r="K895" s="83">
        <v>5481998.5599999996</v>
      </c>
      <c r="L895" s="83">
        <v>-6759800</v>
      </c>
      <c r="M895" s="83">
        <v>0</v>
      </c>
      <c r="N895" s="83">
        <v>-1277801.44</v>
      </c>
      <c r="O895" s="35">
        <f>ROWS($A$8:N895)</f>
        <v>888</v>
      </c>
      <c r="P895" s="35" t="str">
        <f>IF($A895='Signature Page'!$H$8,O895,"")</f>
        <v/>
      </c>
      <c r="Q895" s="35" t="str">
        <f>IFERROR(SMALL($P$8:$P$1794,ROWS($P$8:P895)),"")</f>
        <v/>
      </c>
      <c r="R895" s="31" t="str">
        <f t="shared" si="13"/>
        <v>J12034660005</v>
      </c>
    </row>
    <row r="896" spans="1:19" s="31" customFormat="1" ht="19.7" customHeight="1" x14ac:dyDescent="0.25">
      <c r="A896" s="68" t="s">
        <v>74</v>
      </c>
      <c r="B896" s="69">
        <v>1</v>
      </c>
      <c r="C896" s="68">
        <v>34670000</v>
      </c>
      <c r="D896" s="70" t="s">
        <v>1055</v>
      </c>
      <c r="E896" s="70" t="s">
        <v>1162</v>
      </c>
      <c r="F896" s="70" t="s">
        <v>128</v>
      </c>
      <c r="G896" s="69" t="s">
        <v>363</v>
      </c>
      <c r="H896" s="70" t="s">
        <v>1066</v>
      </c>
      <c r="I896" s="83">
        <v>0</v>
      </c>
      <c r="J896" s="83">
        <v>-1396022.94</v>
      </c>
      <c r="K896" s="83">
        <v>1370117.31</v>
      </c>
      <c r="L896" s="83">
        <v>0</v>
      </c>
      <c r="M896" s="83">
        <v>0</v>
      </c>
      <c r="N896" s="83">
        <v>-25905.629999999401</v>
      </c>
      <c r="O896" s="35">
        <f>ROWS($A$8:N896)</f>
        <v>889</v>
      </c>
      <c r="P896" s="35" t="str">
        <f>IF($A896='Signature Page'!$H$8,O896,"")</f>
        <v/>
      </c>
      <c r="Q896" s="35" t="str">
        <f>IFERROR(SMALL($P$8:$P$1794,ROWS($P$8:P896)),"")</f>
        <v/>
      </c>
      <c r="R896" s="31" t="str">
        <f t="shared" si="13"/>
        <v>J12034670000</v>
      </c>
    </row>
    <row r="897" spans="1:18" s="31" customFormat="1" ht="19.7" customHeight="1" x14ac:dyDescent="0.25">
      <c r="A897" s="68" t="s">
        <v>74</v>
      </c>
      <c r="B897" s="69">
        <v>1</v>
      </c>
      <c r="C897" s="68">
        <v>35280000</v>
      </c>
      <c r="D897" s="70" t="s">
        <v>1054</v>
      </c>
      <c r="E897" s="70" t="s">
        <v>1162</v>
      </c>
      <c r="F897" s="70" t="s">
        <v>128</v>
      </c>
      <c r="G897" s="69" t="s">
        <v>401</v>
      </c>
      <c r="H897" s="70" t="s">
        <v>1066</v>
      </c>
      <c r="I897" s="83">
        <v>-3432081.09</v>
      </c>
      <c r="J897" s="83">
        <v>0</v>
      </c>
      <c r="K897" s="83">
        <v>15346.67</v>
      </c>
      <c r="L897" s="83">
        <v>0</v>
      </c>
      <c r="M897" s="83">
        <v>0</v>
      </c>
      <c r="N897" s="83">
        <v>-3416734.42</v>
      </c>
      <c r="O897" s="35">
        <f>ROWS($A$8:N897)</f>
        <v>890</v>
      </c>
      <c r="P897" s="35" t="str">
        <f>IF($A897='Signature Page'!$H$8,O897,"")</f>
        <v/>
      </c>
      <c r="Q897" s="35" t="str">
        <f>IFERROR(SMALL($P$8:$P$1794,ROWS($P$8:P897)),"")</f>
        <v/>
      </c>
      <c r="R897" s="31" t="str">
        <f t="shared" si="13"/>
        <v>J12035280000</v>
      </c>
    </row>
    <row r="898" spans="1:18" s="31" customFormat="1" ht="19.7" customHeight="1" x14ac:dyDescent="0.25">
      <c r="A898" s="68" t="s">
        <v>74</v>
      </c>
      <c r="B898" s="69">
        <v>1</v>
      </c>
      <c r="C898" s="68">
        <v>35280002</v>
      </c>
      <c r="D898" s="70" t="s">
        <v>1054</v>
      </c>
      <c r="E898" s="70" t="s">
        <v>1162</v>
      </c>
      <c r="F898" s="70" t="s">
        <v>128</v>
      </c>
      <c r="G898" s="69" t="s">
        <v>402</v>
      </c>
      <c r="H898" s="70" t="s">
        <v>1066</v>
      </c>
      <c r="I898" s="83">
        <v>-4979594.29</v>
      </c>
      <c r="J898" s="83">
        <v>-3276.08</v>
      </c>
      <c r="K898" s="83">
        <v>248519.77</v>
      </c>
      <c r="L898" s="83">
        <v>0</v>
      </c>
      <c r="M898" s="83">
        <v>0</v>
      </c>
      <c r="N898" s="83">
        <v>-4734350.5999999996</v>
      </c>
      <c r="O898" s="35">
        <f>ROWS($A$8:N898)</f>
        <v>891</v>
      </c>
      <c r="P898" s="35" t="str">
        <f>IF($A898='Signature Page'!$H$8,O898,"")</f>
        <v/>
      </c>
      <c r="Q898" s="35" t="str">
        <f>IFERROR(SMALL($P$8:$P$1794,ROWS($P$8:P898)),"")</f>
        <v/>
      </c>
      <c r="R898" s="31" t="str">
        <f t="shared" si="13"/>
        <v>J12035280002</v>
      </c>
    </row>
    <row r="899" spans="1:18" s="31" customFormat="1" ht="19.7" customHeight="1" x14ac:dyDescent="0.25">
      <c r="A899" s="68" t="s">
        <v>74</v>
      </c>
      <c r="B899" s="69">
        <v>998</v>
      </c>
      <c r="C899" s="68">
        <v>36008000</v>
      </c>
      <c r="D899" s="70" t="s">
        <v>1054</v>
      </c>
      <c r="E899" s="70" t="s">
        <v>1162</v>
      </c>
      <c r="F899" s="70" t="s">
        <v>1105</v>
      </c>
      <c r="G899" s="69" t="s">
        <v>1304</v>
      </c>
      <c r="H899" s="70" t="s">
        <v>1066</v>
      </c>
      <c r="I899" s="83">
        <v>-32105950</v>
      </c>
      <c r="J899" s="83">
        <v>0</v>
      </c>
      <c r="K899" s="83">
        <v>12690789.49</v>
      </c>
      <c r="L899" s="83">
        <v>-11214313.17</v>
      </c>
      <c r="M899" s="83">
        <v>0</v>
      </c>
      <c r="N899" s="83">
        <v>-30629473.68</v>
      </c>
      <c r="O899" s="35">
        <f>ROWS($A$8:N899)</f>
        <v>892</v>
      </c>
      <c r="P899" s="35" t="str">
        <f>IF($A899='Signature Page'!$H$8,O899,"")</f>
        <v/>
      </c>
      <c r="Q899" s="35" t="str">
        <f>IFERROR(SMALL($P$8:$P$1794,ROWS($P$8:P899)),"")</f>
        <v/>
      </c>
      <c r="R899" s="31" t="str">
        <f t="shared" si="13"/>
        <v>J12036008000</v>
      </c>
    </row>
    <row r="900" spans="1:18" s="31" customFormat="1" ht="19.7" customHeight="1" x14ac:dyDescent="0.25">
      <c r="A900" s="68" t="s">
        <v>74</v>
      </c>
      <c r="B900" s="69">
        <v>1</v>
      </c>
      <c r="C900" s="68">
        <v>37400000</v>
      </c>
      <c r="D900" s="70" t="s">
        <v>1054</v>
      </c>
      <c r="E900" s="70" t="s">
        <v>1162</v>
      </c>
      <c r="F900" s="70" t="s">
        <v>128</v>
      </c>
      <c r="G900" s="69" t="s">
        <v>477</v>
      </c>
      <c r="H900" s="70" t="s">
        <v>1066</v>
      </c>
      <c r="I900" s="83">
        <v>0</v>
      </c>
      <c r="J900" s="83">
        <v>-10885048.699999999</v>
      </c>
      <c r="K900" s="83">
        <v>-205</v>
      </c>
      <c r="L900" s="83">
        <v>10516400</v>
      </c>
      <c r="M900" s="83">
        <v>0</v>
      </c>
      <c r="N900" s="83">
        <v>-368853.69999999902</v>
      </c>
      <c r="O900" s="35">
        <f>ROWS($A$8:N900)</f>
        <v>893</v>
      </c>
      <c r="P900" s="35" t="str">
        <f>IF($A900='Signature Page'!$H$8,O900,"")</f>
        <v/>
      </c>
      <c r="Q900" s="35" t="str">
        <f>IFERROR(SMALL($P$8:$P$1794,ROWS($P$8:P900)),"")</f>
        <v/>
      </c>
      <c r="R900" s="31" t="str">
        <f t="shared" si="13"/>
        <v>J12037400000</v>
      </c>
    </row>
    <row r="901" spans="1:18" s="31" customFormat="1" ht="19.7" customHeight="1" x14ac:dyDescent="0.25">
      <c r="A901" s="68" t="s">
        <v>74</v>
      </c>
      <c r="B901" s="69">
        <v>1</v>
      </c>
      <c r="C901" s="68">
        <v>37570000</v>
      </c>
      <c r="D901" s="70" t="s">
        <v>1053</v>
      </c>
      <c r="E901" s="70" t="s">
        <v>1162</v>
      </c>
      <c r="F901" s="70" t="s">
        <v>128</v>
      </c>
      <c r="G901" s="69" t="s">
        <v>144</v>
      </c>
      <c r="H901" s="70" t="s">
        <v>1066</v>
      </c>
      <c r="I901" s="83">
        <v>-16794495</v>
      </c>
      <c r="J901" s="83">
        <v>0</v>
      </c>
      <c r="K901" s="83">
        <v>8527961.7200000007</v>
      </c>
      <c r="L901" s="83">
        <v>-10173214.67</v>
      </c>
      <c r="M901" s="83">
        <v>0</v>
      </c>
      <c r="N901" s="83">
        <v>-18439747.949999999</v>
      </c>
      <c r="O901" s="35">
        <f>ROWS($A$8:N901)</f>
        <v>894</v>
      </c>
      <c r="P901" s="35" t="str">
        <f>IF($A901='Signature Page'!$H$8,O901,"")</f>
        <v/>
      </c>
      <c r="Q901" s="35" t="str">
        <f>IFERROR(SMALL($P$8:$P$1794,ROWS($P$8:P901)),"")</f>
        <v/>
      </c>
      <c r="R901" s="31" t="str">
        <f t="shared" si="13"/>
        <v>J12037570000</v>
      </c>
    </row>
    <row r="902" spans="1:18" s="31" customFormat="1" ht="19.7" customHeight="1" x14ac:dyDescent="0.25">
      <c r="A902" s="68" t="s">
        <v>74</v>
      </c>
      <c r="B902" s="69">
        <v>1</v>
      </c>
      <c r="C902" s="68">
        <v>37570001</v>
      </c>
      <c r="D902" s="70" t="s">
        <v>1053</v>
      </c>
      <c r="E902" s="70" t="s">
        <v>1162</v>
      </c>
      <c r="F902" s="70" t="s">
        <v>128</v>
      </c>
      <c r="G902" s="69" t="s">
        <v>485</v>
      </c>
      <c r="H902" s="70" t="s">
        <v>1066</v>
      </c>
      <c r="I902" s="83">
        <v>-43695</v>
      </c>
      <c r="J902" s="83">
        <v>-7905042.4500000002</v>
      </c>
      <c r="K902" s="83">
        <v>5808332.2699999996</v>
      </c>
      <c r="L902" s="83">
        <v>2619717.7400000002</v>
      </c>
      <c r="M902" s="83">
        <v>0</v>
      </c>
      <c r="N902" s="83">
        <v>479312.56</v>
      </c>
      <c r="O902" s="35">
        <f>ROWS($A$8:N902)</f>
        <v>895</v>
      </c>
      <c r="P902" s="35" t="str">
        <f>IF($A902='Signature Page'!$H$8,O902,"")</f>
        <v/>
      </c>
      <c r="Q902" s="35" t="str">
        <f>IFERROR(SMALL($P$8:$P$1794,ROWS($P$8:P902)),"")</f>
        <v/>
      </c>
      <c r="R902" s="31" t="str">
        <f t="shared" si="13"/>
        <v>J12037570001</v>
      </c>
    </row>
    <row r="903" spans="1:18" s="31" customFormat="1" ht="19.7" customHeight="1" x14ac:dyDescent="0.25">
      <c r="A903" s="68" t="s">
        <v>74</v>
      </c>
      <c r="B903" s="69">
        <v>1</v>
      </c>
      <c r="C903" s="68">
        <v>37570003</v>
      </c>
      <c r="D903" s="70" t="s">
        <v>1055</v>
      </c>
      <c r="E903" s="70" t="s">
        <v>1162</v>
      </c>
      <c r="F903" s="70" t="s">
        <v>128</v>
      </c>
      <c r="G903" s="69" t="s">
        <v>487</v>
      </c>
      <c r="H903" s="70" t="s">
        <v>1066</v>
      </c>
      <c r="I903" s="83">
        <v>0</v>
      </c>
      <c r="J903" s="83">
        <v>-33334544.34</v>
      </c>
      <c r="K903" s="83">
        <v>27958247.09</v>
      </c>
      <c r="L903" s="83">
        <v>5376297.25</v>
      </c>
      <c r="M903" s="83">
        <v>0</v>
      </c>
      <c r="N903" s="83">
        <v>-7.4505805969238298E-9</v>
      </c>
      <c r="O903" s="35">
        <f>ROWS($A$8:N903)</f>
        <v>896</v>
      </c>
      <c r="P903" s="35" t="str">
        <f>IF($A903='Signature Page'!$H$8,O903,"")</f>
        <v/>
      </c>
      <c r="Q903" s="35" t="str">
        <f>IFERROR(SMALL($P$8:$P$1794,ROWS($P$8:P903)),"")</f>
        <v/>
      </c>
      <c r="R903" s="31" t="str">
        <f t="shared" si="13"/>
        <v>J12037570003</v>
      </c>
    </row>
    <row r="904" spans="1:18" s="31" customFormat="1" ht="19.7" customHeight="1" x14ac:dyDescent="0.25">
      <c r="A904" s="68" t="s">
        <v>74</v>
      </c>
      <c r="B904" s="69">
        <v>1</v>
      </c>
      <c r="C904" s="68">
        <v>37640000</v>
      </c>
      <c r="D904" s="70" t="s">
        <v>1053</v>
      </c>
      <c r="E904" s="70" t="s">
        <v>1162</v>
      </c>
      <c r="F904" s="70" t="s">
        <v>128</v>
      </c>
      <c r="G904" s="69" t="s">
        <v>490</v>
      </c>
      <c r="H904" s="70" t="s">
        <v>1066</v>
      </c>
      <c r="I904" s="83">
        <v>0</v>
      </c>
      <c r="J904" s="83">
        <v>-21083574.850000001</v>
      </c>
      <c r="K904" s="83">
        <v>17596411.66</v>
      </c>
      <c r="L904" s="83">
        <v>3306692.21</v>
      </c>
      <c r="M904" s="83">
        <v>0</v>
      </c>
      <c r="N904" s="83">
        <v>-180470.980000009</v>
      </c>
      <c r="O904" s="35">
        <f>ROWS($A$8:N904)</f>
        <v>897</v>
      </c>
      <c r="P904" s="35" t="str">
        <f>IF($A904='Signature Page'!$H$8,O904,"")</f>
        <v/>
      </c>
      <c r="Q904" s="35" t="str">
        <f>IFERROR(SMALL($P$8:$P$1794,ROWS($P$8:P904)),"")</f>
        <v/>
      </c>
      <c r="R904" s="31" t="str">
        <f t="shared" ref="R904:R967" si="14">CONCATENATE(A904,C904)</f>
        <v>J12037640000</v>
      </c>
    </row>
    <row r="905" spans="1:18" s="31" customFormat="1" ht="19.7" customHeight="1" x14ac:dyDescent="0.25">
      <c r="A905" s="68" t="s">
        <v>74</v>
      </c>
      <c r="B905" s="69">
        <v>1</v>
      </c>
      <c r="C905" s="68">
        <v>37640001</v>
      </c>
      <c r="D905" s="70" t="s">
        <v>1053</v>
      </c>
      <c r="E905" s="70" t="s">
        <v>1162</v>
      </c>
      <c r="F905" s="70" t="s">
        <v>128</v>
      </c>
      <c r="G905" s="69" t="s">
        <v>491</v>
      </c>
      <c r="H905" s="70" t="s">
        <v>1066</v>
      </c>
      <c r="I905" s="83">
        <v>-15631569.130000001</v>
      </c>
      <c r="J905" s="83">
        <v>-43014604.75</v>
      </c>
      <c r="K905" s="83">
        <v>43054912.729999997</v>
      </c>
      <c r="L905" s="83">
        <v>0</v>
      </c>
      <c r="M905" s="83">
        <v>0</v>
      </c>
      <c r="N905" s="83">
        <v>-15591261.15</v>
      </c>
      <c r="O905" s="35">
        <f>ROWS($A$8:N905)</f>
        <v>898</v>
      </c>
      <c r="P905" s="35" t="str">
        <f>IF($A905='Signature Page'!$H$8,O905,"")</f>
        <v/>
      </c>
      <c r="Q905" s="35" t="str">
        <f>IFERROR(SMALL($P$8:$P$1794,ROWS($P$8:P905)),"")</f>
        <v/>
      </c>
      <c r="R905" s="31" t="str">
        <f t="shared" si="14"/>
        <v>J12037640001</v>
      </c>
    </row>
    <row r="906" spans="1:18" s="31" customFormat="1" ht="19.7" customHeight="1" x14ac:dyDescent="0.25">
      <c r="A906" s="68" t="s">
        <v>74</v>
      </c>
      <c r="B906" s="69">
        <v>1</v>
      </c>
      <c r="C906" s="68">
        <v>37640002</v>
      </c>
      <c r="D906" s="70" t="s">
        <v>1053</v>
      </c>
      <c r="E906" s="70" t="s">
        <v>1162</v>
      </c>
      <c r="F906" s="70" t="s">
        <v>128</v>
      </c>
      <c r="G906" s="69" t="s">
        <v>492</v>
      </c>
      <c r="H906" s="70" t="s">
        <v>1066</v>
      </c>
      <c r="I906" s="83">
        <v>-6155145.1900000004</v>
      </c>
      <c r="J906" s="83">
        <v>-143622.99</v>
      </c>
      <c r="K906" s="83">
        <v>2346972.94</v>
      </c>
      <c r="L906" s="83">
        <v>-1500000</v>
      </c>
      <c r="M906" s="83">
        <v>0</v>
      </c>
      <c r="N906" s="83">
        <v>-5451795.2400000002</v>
      </c>
      <c r="O906" s="35">
        <f>ROWS($A$8:N906)</f>
        <v>899</v>
      </c>
      <c r="P906" s="35" t="str">
        <f>IF($A906='Signature Page'!$H$8,O906,"")</f>
        <v/>
      </c>
      <c r="Q906" s="35" t="str">
        <f>IFERROR(SMALL($P$8:$P$1794,ROWS($P$8:P906)),"")</f>
        <v/>
      </c>
      <c r="R906" s="31" t="str">
        <f t="shared" si="14"/>
        <v>J12037640002</v>
      </c>
    </row>
    <row r="907" spans="1:18" s="31" customFormat="1" ht="19.7" customHeight="1" x14ac:dyDescent="0.25">
      <c r="A907" s="68" t="s">
        <v>74</v>
      </c>
      <c r="B907" s="69">
        <v>1</v>
      </c>
      <c r="C907" s="68">
        <v>37640003</v>
      </c>
      <c r="D907" s="70" t="s">
        <v>1053</v>
      </c>
      <c r="E907" s="70" t="s">
        <v>1162</v>
      </c>
      <c r="F907" s="70" t="s">
        <v>128</v>
      </c>
      <c r="G907" s="69" t="s">
        <v>493</v>
      </c>
      <c r="H907" s="70" t="s">
        <v>1066</v>
      </c>
      <c r="I907" s="83">
        <v>-18177135.73</v>
      </c>
      <c r="J907" s="83">
        <v>0</v>
      </c>
      <c r="K907" s="83">
        <v>2489716.31</v>
      </c>
      <c r="L907" s="83">
        <v>-7015382.2199999997</v>
      </c>
      <c r="M907" s="83">
        <v>0</v>
      </c>
      <c r="N907" s="83">
        <v>-22702801.640000001</v>
      </c>
      <c r="O907" s="35">
        <f>ROWS($A$8:N907)</f>
        <v>900</v>
      </c>
      <c r="P907" s="35" t="str">
        <f>IF($A907='Signature Page'!$H$8,O907,"")</f>
        <v/>
      </c>
      <c r="Q907" s="35" t="str">
        <f>IFERROR(SMALL($P$8:$P$1794,ROWS($P$8:P907)),"")</f>
        <v/>
      </c>
      <c r="R907" s="31" t="str">
        <f t="shared" si="14"/>
        <v>J12037640003</v>
      </c>
    </row>
    <row r="908" spans="1:18" s="31" customFormat="1" ht="19.7" customHeight="1" x14ac:dyDescent="0.25">
      <c r="A908" s="68" t="s">
        <v>74</v>
      </c>
      <c r="B908" s="69">
        <v>1</v>
      </c>
      <c r="C908" s="68">
        <v>37640005</v>
      </c>
      <c r="D908" s="70" t="s">
        <v>1053</v>
      </c>
      <c r="E908" s="70" t="s">
        <v>1162</v>
      </c>
      <c r="F908" s="70" t="s">
        <v>128</v>
      </c>
      <c r="G908" s="69" t="s">
        <v>494</v>
      </c>
      <c r="H908" s="70" t="s">
        <v>1066</v>
      </c>
      <c r="I908" s="83">
        <v>-51419164.490000002</v>
      </c>
      <c r="J908" s="83">
        <v>-4378371.3099999996</v>
      </c>
      <c r="K908" s="83">
        <v>0</v>
      </c>
      <c r="L908" s="83">
        <v>7777990.6500000004</v>
      </c>
      <c r="M908" s="83">
        <v>0</v>
      </c>
      <c r="N908" s="83">
        <v>-48019545.149999999</v>
      </c>
      <c r="O908" s="35">
        <f>ROWS($A$8:N908)</f>
        <v>901</v>
      </c>
      <c r="P908" s="35" t="str">
        <f>IF($A908='Signature Page'!$H$8,O908,"")</f>
        <v/>
      </c>
      <c r="Q908" s="35" t="str">
        <f>IFERROR(SMALL($P$8:$P$1794,ROWS($P$8:P908)),"")</f>
        <v/>
      </c>
      <c r="R908" s="31" t="str">
        <f t="shared" si="14"/>
        <v>J12037640005</v>
      </c>
    </row>
    <row r="909" spans="1:18" s="31" customFormat="1" ht="19.7" customHeight="1" x14ac:dyDescent="0.25">
      <c r="A909" s="68" t="s">
        <v>74</v>
      </c>
      <c r="B909" s="69">
        <v>1</v>
      </c>
      <c r="C909" s="68">
        <v>37790000</v>
      </c>
      <c r="D909" s="70" t="s">
        <v>1054</v>
      </c>
      <c r="E909" s="70" t="s">
        <v>1162</v>
      </c>
      <c r="F909" s="70" t="s">
        <v>128</v>
      </c>
      <c r="G909" s="69" t="s">
        <v>496</v>
      </c>
      <c r="H909" s="70" t="s">
        <v>1066</v>
      </c>
      <c r="I909" s="83">
        <v>0</v>
      </c>
      <c r="J909" s="83">
        <v>0</v>
      </c>
      <c r="K909" s="83">
        <v>7906290.6699999999</v>
      </c>
      <c r="L909" s="83">
        <v>-7900000</v>
      </c>
      <c r="M909" s="83">
        <v>0</v>
      </c>
      <c r="N909" s="83">
        <v>6290.67000000179</v>
      </c>
      <c r="O909" s="35">
        <f>ROWS($A$8:N909)</f>
        <v>902</v>
      </c>
      <c r="P909" s="35" t="str">
        <f>IF($A909='Signature Page'!$H$8,O909,"")</f>
        <v/>
      </c>
      <c r="Q909" s="35" t="str">
        <f>IFERROR(SMALL($P$8:$P$1794,ROWS($P$8:P909)),"")</f>
        <v/>
      </c>
      <c r="R909" s="31" t="str">
        <f t="shared" si="14"/>
        <v>J12037790000</v>
      </c>
    </row>
    <row r="910" spans="1:18" s="31" customFormat="1" ht="19.7" customHeight="1" x14ac:dyDescent="0.25">
      <c r="A910" s="68" t="s">
        <v>74</v>
      </c>
      <c r="B910" s="69">
        <v>998</v>
      </c>
      <c r="C910" s="68">
        <v>39078000</v>
      </c>
      <c r="D910" s="70" t="s">
        <v>1054</v>
      </c>
      <c r="E910" s="70" t="s">
        <v>1162</v>
      </c>
      <c r="F910" s="70" t="s">
        <v>1105</v>
      </c>
      <c r="G910" s="69" t="s">
        <v>1299</v>
      </c>
      <c r="H910" s="70" t="s">
        <v>1066</v>
      </c>
      <c r="I910" s="83">
        <v>-48201200.079999998</v>
      </c>
      <c r="J910" s="83">
        <v>-3900</v>
      </c>
      <c r="K910" s="83">
        <v>4959101.2300000004</v>
      </c>
      <c r="L910" s="83">
        <v>-5180419.5999999996</v>
      </c>
      <c r="M910" s="83">
        <v>0</v>
      </c>
      <c r="N910" s="83">
        <v>-48426418.450000003</v>
      </c>
      <c r="O910" s="35">
        <f>ROWS($A$8:N910)</f>
        <v>903</v>
      </c>
      <c r="P910" s="35" t="str">
        <f>IF($A910='Signature Page'!$H$8,O910,"")</f>
        <v/>
      </c>
      <c r="Q910" s="35" t="str">
        <f>IFERROR(SMALL($P$8:$P$1794,ROWS($P$8:P910)),"")</f>
        <v/>
      </c>
      <c r="R910" s="31" t="str">
        <f t="shared" si="14"/>
        <v>J12039078000</v>
      </c>
    </row>
    <row r="911" spans="1:18" s="31" customFormat="1" ht="19.7" customHeight="1" x14ac:dyDescent="0.25">
      <c r="A911" s="68" t="s">
        <v>74</v>
      </c>
      <c r="B911" s="69">
        <v>1</v>
      </c>
      <c r="C911" s="68">
        <v>39580000</v>
      </c>
      <c r="D911" s="70" t="s">
        <v>1057</v>
      </c>
      <c r="E911" s="70" t="s">
        <v>1162</v>
      </c>
      <c r="F911" s="70" t="s">
        <v>128</v>
      </c>
      <c r="G911" s="69" t="s">
        <v>579</v>
      </c>
      <c r="H911" s="70" t="s">
        <v>1066</v>
      </c>
      <c r="I911" s="83">
        <v>-301947.59000000003</v>
      </c>
      <c r="J911" s="83">
        <v>-57319.61</v>
      </c>
      <c r="K911" s="83">
        <v>180040.21</v>
      </c>
      <c r="L911" s="83">
        <v>0</v>
      </c>
      <c r="M911" s="83">
        <v>0</v>
      </c>
      <c r="N911" s="83">
        <v>-179226.99</v>
      </c>
      <c r="O911" s="35">
        <f>ROWS($A$8:N911)</f>
        <v>904</v>
      </c>
      <c r="P911" s="35" t="str">
        <f>IF($A911='Signature Page'!$H$8,O911,"")</f>
        <v/>
      </c>
      <c r="Q911" s="35" t="str">
        <f>IFERROR(SMALL($P$8:$P$1794,ROWS($P$8:P911)),"")</f>
        <v/>
      </c>
      <c r="R911" s="31" t="str">
        <f t="shared" si="14"/>
        <v>J12039580000</v>
      </c>
    </row>
    <row r="912" spans="1:18" s="31" customFormat="1" ht="19.7" customHeight="1" x14ac:dyDescent="0.25">
      <c r="A912" s="68" t="s">
        <v>74</v>
      </c>
      <c r="B912" s="69">
        <v>1</v>
      </c>
      <c r="C912" s="68">
        <v>40400000</v>
      </c>
      <c r="D912" s="70" t="s">
        <v>1054</v>
      </c>
      <c r="E912" s="70" t="s">
        <v>1162</v>
      </c>
      <c r="F912" s="70" t="s">
        <v>128</v>
      </c>
      <c r="G912" s="69" t="s">
        <v>610</v>
      </c>
      <c r="H912" s="70" t="s">
        <v>1066</v>
      </c>
      <c r="I912" s="83">
        <v>-23804606.170000002</v>
      </c>
      <c r="J912" s="83">
        <v>-1048968.21</v>
      </c>
      <c r="K912" s="83">
        <v>0</v>
      </c>
      <c r="L912" s="83">
        <v>-474030.2</v>
      </c>
      <c r="M912" s="83">
        <v>0</v>
      </c>
      <c r="N912" s="83">
        <v>-25327604.579999998</v>
      </c>
      <c r="O912" s="35">
        <f>ROWS($A$8:N912)</f>
        <v>905</v>
      </c>
      <c r="P912" s="35" t="str">
        <f>IF($A912='Signature Page'!$H$8,O912,"")</f>
        <v/>
      </c>
      <c r="Q912" s="35" t="str">
        <f>IFERROR(SMALL($P$8:$P$1794,ROWS($P$8:P912)),"")</f>
        <v/>
      </c>
      <c r="R912" s="31" t="str">
        <f t="shared" si="14"/>
        <v>J12040400000</v>
      </c>
    </row>
    <row r="913" spans="1:18" s="31" customFormat="1" ht="19.7" customHeight="1" x14ac:dyDescent="0.25">
      <c r="A913" s="68" t="s">
        <v>74</v>
      </c>
      <c r="B913" s="69">
        <v>1</v>
      </c>
      <c r="C913" s="68">
        <v>40400001</v>
      </c>
      <c r="D913" s="70" t="s">
        <v>1055</v>
      </c>
      <c r="E913" s="70" t="s">
        <v>1162</v>
      </c>
      <c r="F913" s="70" t="s">
        <v>128</v>
      </c>
      <c r="G913" s="69" t="s">
        <v>611</v>
      </c>
      <c r="H913" s="70" t="s">
        <v>1066</v>
      </c>
      <c r="I913" s="83">
        <v>-74932555.450000003</v>
      </c>
      <c r="J913" s="83">
        <v>-1549325.14</v>
      </c>
      <c r="K913" s="83">
        <v>0</v>
      </c>
      <c r="L913" s="83">
        <v>-18415686.829999998</v>
      </c>
      <c r="M913" s="83">
        <v>0</v>
      </c>
      <c r="N913" s="83">
        <v>-94897567.420000002</v>
      </c>
      <c r="O913" s="35">
        <f>ROWS($A$8:N913)</f>
        <v>906</v>
      </c>
      <c r="P913" s="35" t="str">
        <f>IF($A913='Signature Page'!$H$8,O913,"")</f>
        <v/>
      </c>
      <c r="Q913" s="35" t="str">
        <f>IFERROR(SMALL($P$8:$P$1794,ROWS($P$8:P913)),"")</f>
        <v/>
      </c>
      <c r="R913" s="31" t="str">
        <f t="shared" si="14"/>
        <v>J12040400001</v>
      </c>
    </row>
    <row r="914" spans="1:18" s="31" customFormat="1" ht="19.7" customHeight="1" x14ac:dyDescent="0.25">
      <c r="A914" s="68" t="s">
        <v>74</v>
      </c>
      <c r="B914" s="69">
        <v>1</v>
      </c>
      <c r="C914" s="68">
        <v>40400002</v>
      </c>
      <c r="D914" s="70" t="s">
        <v>1054</v>
      </c>
      <c r="E914" s="70" t="s">
        <v>1162</v>
      </c>
      <c r="F914" s="70" t="s">
        <v>128</v>
      </c>
      <c r="G914" s="69" t="s">
        <v>1164</v>
      </c>
      <c r="H914" s="70" t="s">
        <v>1066</v>
      </c>
      <c r="I914" s="83">
        <v>-16995701.890000001</v>
      </c>
      <c r="J914" s="83">
        <v>-556581.82999999996</v>
      </c>
      <c r="K914" s="83">
        <v>0</v>
      </c>
      <c r="L914" s="83">
        <v>577608.54</v>
      </c>
      <c r="M914" s="83">
        <v>0</v>
      </c>
      <c r="N914" s="83">
        <v>-16974675.18</v>
      </c>
      <c r="O914" s="35">
        <f>ROWS($A$8:N914)</f>
        <v>907</v>
      </c>
      <c r="P914" s="35" t="str">
        <f>IF($A914='Signature Page'!$H$8,O914,"")</f>
        <v/>
      </c>
      <c r="Q914" s="35" t="str">
        <f>IFERROR(SMALL($P$8:$P$1794,ROWS($P$8:P914)),"")</f>
        <v/>
      </c>
      <c r="R914" s="31" t="str">
        <f t="shared" si="14"/>
        <v>J12040400002</v>
      </c>
    </row>
    <row r="915" spans="1:18" s="31" customFormat="1" ht="19.7" customHeight="1" x14ac:dyDescent="0.25">
      <c r="A915" s="68" t="s">
        <v>74</v>
      </c>
      <c r="B915" s="69">
        <v>1</v>
      </c>
      <c r="C915" s="68">
        <v>43750000</v>
      </c>
      <c r="D915" s="70" t="s">
        <v>1055</v>
      </c>
      <c r="E915" s="70" t="s">
        <v>1162</v>
      </c>
      <c r="F915" s="70" t="s">
        <v>128</v>
      </c>
      <c r="G915" s="69" t="s">
        <v>675</v>
      </c>
      <c r="H915" s="70" t="s">
        <v>1066</v>
      </c>
      <c r="I915" s="83">
        <v>-85602.14</v>
      </c>
      <c r="J915" s="83">
        <v>-10192</v>
      </c>
      <c r="K915" s="83">
        <v>25365.4</v>
      </c>
      <c r="L915" s="83">
        <v>0</v>
      </c>
      <c r="M915" s="83">
        <v>0</v>
      </c>
      <c r="N915" s="83">
        <v>-70428.740000000005</v>
      </c>
      <c r="O915" s="35">
        <f>ROWS($A$8:N915)</f>
        <v>908</v>
      </c>
      <c r="P915" s="35" t="str">
        <f>IF($A915='Signature Page'!$H$8,O915,"")</f>
        <v/>
      </c>
      <c r="Q915" s="35" t="str">
        <f>IFERROR(SMALL($P$8:$P$1794,ROWS($P$8:P915)),"")</f>
        <v/>
      </c>
      <c r="R915" s="31" t="str">
        <f t="shared" si="14"/>
        <v>J12043750000</v>
      </c>
    </row>
    <row r="916" spans="1:18" s="31" customFormat="1" ht="19.7" customHeight="1" x14ac:dyDescent="0.25">
      <c r="A916" s="68" t="s">
        <v>74</v>
      </c>
      <c r="B916" s="69">
        <v>59</v>
      </c>
      <c r="C916" s="68">
        <v>44480000</v>
      </c>
      <c r="D916" s="70" t="s">
        <v>1055</v>
      </c>
      <c r="E916" s="70" t="s">
        <v>1162</v>
      </c>
      <c r="F916" s="70" t="s">
        <v>1110</v>
      </c>
      <c r="G916" s="69" t="s">
        <v>717</v>
      </c>
      <c r="H916" s="70" t="s">
        <v>1066</v>
      </c>
      <c r="I916" s="83">
        <v>-375879.2</v>
      </c>
      <c r="J916" s="83">
        <v>-1145.56</v>
      </c>
      <c r="K916" s="83">
        <v>0</v>
      </c>
      <c r="L916" s="83">
        <v>0</v>
      </c>
      <c r="M916" s="83">
        <v>0</v>
      </c>
      <c r="N916" s="83">
        <v>-377024.76</v>
      </c>
      <c r="O916" s="35">
        <f>ROWS($A$8:N916)</f>
        <v>909</v>
      </c>
      <c r="P916" s="35" t="str">
        <f>IF($A916='Signature Page'!$H$8,O916,"")</f>
        <v/>
      </c>
      <c r="Q916" s="35" t="str">
        <f>IFERROR(SMALL($P$8:$P$1794,ROWS($P$8:P916)),"")</f>
        <v/>
      </c>
      <c r="R916" s="31" t="str">
        <f t="shared" si="14"/>
        <v>J12044480000</v>
      </c>
    </row>
    <row r="917" spans="1:18" s="31" customFormat="1" ht="19.7" customHeight="1" x14ac:dyDescent="0.25">
      <c r="A917" s="68" t="s">
        <v>74</v>
      </c>
      <c r="B917" s="69">
        <v>5</v>
      </c>
      <c r="C917" s="68">
        <v>50550000</v>
      </c>
      <c r="D917" s="70" t="s">
        <v>1055</v>
      </c>
      <c r="E917" s="70" t="s">
        <v>1162</v>
      </c>
      <c r="F917" s="70" t="s">
        <v>1101</v>
      </c>
      <c r="G917" s="69" t="s">
        <v>982</v>
      </c>
      <c r="H917" s="70" t="s">
        <v>1066</v>
      </c>
      <c r="I917" s="83">
        <v>1167572.94</v>
      </c>
      <c r="J917" s="83">
        <v>-16738644.23</v>
      </c>
      <c r="K917" s="83">
        <v>16937981.09</v>
      </c>
      <c r="L917" s="83">
        <v>0</v>
      </c>
      <c r="M917" s="83">
        <v>0</v>
      </c>
      <c r="N917" s="83">
        <v>1366909.8000000101</v>
      </c>
      <c r="O917" s="35">
        <f>ROWS($A$8:N917)</f>
        <v>910</v>
      </c>
      <c r="P917" s="35" t="str">
        <f>IF($A917='Signature Page'!$H$8,O917,"")</f>
        <v/>
      </c>
      <c r="Q917" s="35" t="str">
        <f>IFERROR(SMALL($P$8:$P$1794,ROWS($P$8:P917)),"")</f>
        <v/>
      </c>
      <c r="R917" s="31" t="str">
        <f t="shared" si="14"/>
        <v>J12050550000</v>
      </c>
    </row>
    <row r="918" spans="1:18" s="31" customFormat="1" ht="19.7" customHeight="1" x14ac:dyDescent="0.25">
      <c r="A918" s="68" t="s">
        <v>74</v>
      </c>
      <c r="B918" s="69">
        <v>5</v>
      </c>
      <c r="C918" s="68" t="s">
        <v>1258</v>
      </c>
      <c r="D918" s="70" t="s">
        <v>1055</v>
      </c>
      <c r="E918" s="70" t="s">
        <v>1162</v>
      </c>
      <c r="F918" s="70" t="s">
        <v>1101</v>
      </c>
      <c r="G918" s="69" t="s">
        <v>1259</v>
      </c>
      <c r="H918" s="70" t="s">
        <v>1066</v>
      </c>
      <c r="I918" s="83">
        <v>3826.54</v>
      </c>
      <c r="J918" s="83">
        <v>-5420.46</v>
      </c>
      <c r="K918" s="83">
        <v>4291.76</v>
      </c>
      <c r="L918" s="83">
        <v>0</v>
      </c>
      <c r="M918" s="83">
        <v>0</v>
      </c>
      <c r="N918" s="83">
        <v>2697.84</v>
      </c>
      <c r="O918" s="35">
        <f>ROWS($A$8:N918)</f>
        <v>911</v>
      </c>
      <c r="P918" s="35" t="str">
        <f>IF($A918='Signature Page'!$H$8,O918,"")</f>
        <v/>
      </c>
      <c r="Q918" s="35" t="str">
        <f>IFERROR(SMALL($P$8:$P$1794,ROWS($P$8:P918)),"")</f>
        <v/>
      </c>
      <c r="R918" s="31" t="str">
        <f t="shared" si="14"/>
        <v>J12051C10017</v>
      </c>
    </row>
    <row r="919" spans="1:18" s="31" customFormat="1" ht="19.7" customHeight="1" x14ac:dyDescent="0.25">
      <c r="A919" s="68" t="s">
        <v>74</v>
      </c>
      <c r="B919" s="69">
        <v>60</v>
      </c>
      <c r="C919" s="68" t="s">
        <v>1432</v>
      </c>
      <c r="D919" s="70" t="s">
        <v>1055</v>
      </c>
      <c r="E919" s="70" t="s">
        <v>1162</v>
      </c>
      <c r="F919" s="70" t="s">
        <v>1105</v>
      </c>
      <c r="G919" s="69" t="s">
        <v>1433</v>
      </c>
      <c r="H919" s="70" t="s">
        <v>1066</v>
      </c>
      <c r="I919" s="83">
        <v>-1944763.68</v>
      </c>
      <c r="J919" s="83">
        <v>-11442443.9</v>
      </c>
      <c r="K919" s="83">
        <v>11803836.93</v>
      </c>
      <c r="L919" s="83">
        <v>0</v>
      </c>
      <c r="M919" s="83">
        <v>0</v>
      </c>
      <c r="N919" s="83">
        <v>-1583370.65</v>
      </c>
      <c r="O919" s="35">
        <f>ROWS($A$8:N919)</f>
        <v>912</v>
      </c>
      <c r="P919" s="35" t="str">
        <f>IF($A919='Signature Page'!$H$8,O919,"")</f>
        <v/>
      </c>
      <c r="Q919" s="35" t="str">
        <f>IFERROR(SMALL($P$8:$P$1794,ROWS($P$8:P919)),"")</f>
        <v/>
      </c>
      <c r="R919" s="31" t="str">
        <f t="shared" si="14"/>
        <v>J12051C18000</v>
      </c>
    </row>
    <row r="920" spans="1:18" s="31" customFormat="1" ht="19.7" customHeight="1" x14ac:dyDescent="0.25">
      <c r="A920" s="68" t="s">
        <v>74</v>
      </c>
      <c r="B920" s="69">
        <v>5</v>
      </c>
      <c r="C920" s="68" t="s">
        <v>1345</v>
      </c>
      <c r="D920" s="70" t="s">
        <v>1055</v>
      </c>
      <c r="E920" s="70" t="s">
        <v>1162</v>
      </c>
      <c r="F920" s="70" t="s">
        <v>1101</v>
      </c>
      <c r="G920" s="69" t="s">
        <v>1346</v>
      </c>
      <c r="H920" s="70" t="s">
        <v>1066</v>
      </c>
      <c r="I920" s="83">
        <v>240698.37</v>
      </c>
      <c r="J920" s="83">
        <v>-2076449.98</v>
      </c>
      <c r="K920" s="83">
        <v>2275963.4900000002</v>
      </c>
      <c r="L920" s="83">
        <v>0</v>
      </c>
      <c r="M920" s="83">
        <v>0</v>
      </c>
      <c r="N920" s="83">
        <v>440211.88</v>
      </c>
      <c r="O920" s="35">
        <f>ROWS($A$8:N920)</f>
        <v>913</v>
      </c>
      <c r="P920" s="35" t="str">
        <f>IF($A920='Signature Page'!$H$8,O920,"")</f>
        <v/>
      </c>
      <c r="Q920" s="35" t="str">
        <f>IFERROR(SMALL($P$8:$P$1794,ROWS($P$8:P920)),"")</f>
        <v/>
      </c>
      <c r="R920" s="31" t="str">
        <f t="shared" si="14"/>
        <v>J12051C60001</v>
      </c>
    </row>
    <row r="921" spans="1:18" s="31" customFormat="1" ht="19.7" customHeight="1" x14ac:dyDescent="0.25">
      <c r="A921" s="68" t="s">
        <v>74</v>
      </c>
      <c r="B921" s="69">
        <v>5</v>
      </c>
      <c r="C921" s="68" t="s">
        <v>1400</v>
      </c>
      <c r="D921" s="70" t="s">
        <v>1055</v>
      </c>
      <c r="E921" s="70" t="s">
        <v>1162</v>
      </c>
      <c r="F921" s="70" t="s">
        <v>1101</v>
      </c>
      <c r="G921" s="69" t="s">
        <v>1401</v>
      </c>
      <c r="H921" s="70" t="s">
        <v>1066</v>
      </c>
      <c r="I921" s="83">
        <v>0</v>
      </c>
      <c r="J921" s="83">
        <v>-39910.44</v>
      </c>
      <c r="K921" s="83">
        <v>145434.07999999999</v>
      </c>
      <c r="L921" s="83">
        <v>0</v>
      </c>
      <c r="M921" s="83">
        <v>0</v>
      </c>
      <c r="N921" s="83">
        <v>105523.64</v>
      </c>
      <c r="O921" s="35">
        <f>ROWS($A$8:N921)</f>
        <v>914</v>
      </c>
      <c r="P921" s="35" t="str">
        <f>IF($A921='Signature Page'!$H$8,O921,"")</f>
        <v/>
      </c>
      <c r="Q921" s="35" t="str">
        <f>IFERROR(SMALL($P$8:$P$1794,ROWS($P$8:P921)),"")</f>
        <v/>
      </c>
      <c r="R921" s="31" t="str">
        <f t="shared" si="14"/>
        <v>J12051C70003</v>
      </c>
    </row>
    <row r="922" spans="1:18" s="31" customFormat="1" ht="19.7" customHeight="1" x14ac:dyDescent="0.25">
      <c r="A922" s="68" t="s">
        <v>74</v>
      </c>
      <c r="B922" s="69">
        <v>5</v>
      </c>
      <c r="C922" s="68" t="s">
        <v>1412</v>
      </c>
      <c r="D922" s="70" t="s">
        <v>1055</v>
      </c>
      <c r="E922" s="70" t="s">
        <v>1162</v>
      </c>
      <c r="F922" s="70" t="s">
        <v>1101</v>
      </c>
      <c r="G922" s="69" t="s">
        <v>1413</v>
      </c>
      <c r="H922" s="70" t="s">
        <v>1066</v>
      </c>
      <c r="I922" s="83">
        <v>0</v>
      </c>
      <c r="J922" s="83">
        <v>0</v>
      </c>
      <c r="K922" s="83">
        <v>-7.2759576141834308E-12</v>
      </c>
      <c r="L922" s="83">
        <v>0</v>
      </c>
      <c r="M922" s="83">
        <v>0</v>
      </c>
      <c r="N922" s="83">
        <v>-7.2759576141834308E-12</v>
      </c>
      <c r="O922" s="35">
        <f>ROWS($A$8:N922)</f>
        <v>915</v>
      </c>
      <c r="P922" s="35" t="str">
        <f>IF($A922='Signature Page'!$H$8,O922,"")</f>
        <v/>
      </c>
      <c r="Q922" s="35" t="str">
        <f>IFERROR(SMALL($P$8:$P$1794,ROWS($P$8:P922)),"")</f>
        <v/>
      </c>
      <c r="R922" s="31" t="str">
        <f t="shared" si="14"/>
        <v>J12051C70007</v>
      </c>
    </row>
    <row r="923" spans="1:18" s="31" customFormat="1" ht="19.7" customHeight="1" x14ac:dyDescent="0.25">
      <c r="A923" s="68" t="s">
        <v>74</v>
      </c>
      <c r="B923" s="69">
        <v>5</v>
      </c>
      <c r="C923" s="68" t="s">
        <v>1434</v>
      </c>
      <c r="D923" s="70" t="s">
        <v>1055</v>
      </c>
      <c r="E923" s="70" t="s">
        <v>1162</v>
      </c>
      <c r="F923" s="70" t="s">
        <v>1101</v>
      </c>
      <c r="G923" s="69" t="s">
        <v>1435</v>
      </c>
      <c r="H923" s="70" t="s">
        <v>1066</v>
      </c>
      <c r="I923" s="83">
        <v>247.26</v>
      </c>
      <c r="J923" s="83">
        <v>-2386380.2999999998</v>
      </c>
      <c r="K923" s="83">
        <v>2550825.23</v>
      </c>
      <c r="L923" s="83">
        <v>0</v>
      </c>
      <c r="M923" s="83">
        <v>0</v>
      </c>
      <c r="N923" s="83">
        <v>164692.19</v>
      </c>
      <c r="O923" s="35">
        <f>ROWS($A$8:N923)</f>
        <v>916</v>
      </c>
      <c r="P923" s="35" t="str">
        <f>IF($A923='Signature Page'!$H$8,O923,"")</f>
        <v/>
      </c>
      <c r="Q923" s="35" t="str">
        <f>IFERROR(SMALL($P$8:$P$1794,ROWS($P$8:P923)),"")</f>
        <v/>
      </c>
      <c r="R923" s="31" t="str">
        <f t="shared" si="14"/>
        <v>J12051C70010</v>
      </c>
    </row>
    <row r="924" spans="1:18" s="31" customFormat="1" ht="19.7" customHeight="1" x14ac:dyDescent="0.25">
      <c r="A924" s="68" t="s">
        <v>74</v>
      </c>
      <c r="B924" s="69">
        <v>5</v>
      </c>
      <c r="C924" s="68" t="s">
        <v>1436</v>
      </c>
      <c r="D924" s="70" t="s">
        <v>1055</v>
      </c>
      <c r="E924" s="70" t="s">
        <v>1162</v>
      </c>
      <c r="F924" s="70" t="s">
        <v>1101</v>
      </c>
      <c r="G924" s="69" t="s">
        <v>1437</v>
      </c>
      <c r="H924" s="70" t="s">
        <v>1066</v>
      </c>
      <c r="I924" s="83">
        <v>48722.57</v>
      </c>
      <c r="J924" s="83">
        <v>-310044.94</v>
      </c>
      <c r="K924" s="83">
        <v>305826.24</v>
      </c>
      <c r="L924" s="83">
        <v>0</v>
      </c>
      <c r="M924" s="83">
        <v>0</v>
      </c>
      <c r="N924" s="83">
        <v>44503.87</v>
      </c>
      <c r="O924" s="35">
        <f>ROWS($A$8:N924)</f>
        <v>917</v>
      </c>
      <c r="P924" s="35" t="str">
        <f>IF($A924='Signature Page'!$H$8,O924,"")</f>
        <v/>
      </c>
      <c r="Q924" s="35" t="str">
        <f>IFERROR(SMALL($P$8:$P$1794,ROWS($P$8:P924)),"")</f>
        <v/>
      </c>
      <c r="R924" s="31" t="str">
        <f t="shared" si="14"/>
        <v>J12051C70020</v>
      </c>
    </row>
    <row r="925" spans="1:18" s="31" customFormat="1" ht="19.7" customHeight="1" x14ac:dyDescent="0.25">
      <c r="A925" s="68" t="s">
        <v>74</v>
      </c>
      <c r="B925" s="69">
        <v>5</v>
      </c>
      <c r="C925" s="68">
        <v>57878000</v>
      </c>
      <c r="D925" s="70" t="s">
        <v>1055</v>
      </c>
      <c r="E925" s="70" t="s">
        <v>1162</v>
      </c>
      <c r="F925" s="70" t="s">
        <v>1101</v>
      </c>
      <c r="G925" s="69" t="s">
        <v>1339</v>
      </c>
      <c r="H925" s="70" t="s">
        <v>1066</v>
      </c>
      <c r="I925" s="83">
        <v>-57951342.799999997</v>
      </c>
      <c r="J925" s="83">
        <v>-24335515.949999999</v>
      </c>
      <c r="K925" s="83">
        <v>20314896.390000001</v>
      </c>
      <c r="L925" s="83">
        <v>0</v>
      </c>
      <c r="M925" s="83">
        <v>0</v>
      </c>
      <c r="N925" s="83">
        <v>-61971962.359999999</v>
      </c>
      <c r="O925" s="35">
        <f>ROWS($A$8:N925)</f>
        <v>918</v>
      </c>
      <c r="P925" s="35" t="str">
        <f>IF($A925='Signature Page'!$H$8,O925,"")</f>
        <v/>
      </c>
      <c r="Q925" s="35" t="str">
        <f>IFERROR(SMALL($P$8:$P$1794,ROWS($P$8:P925)),"")</f>
        <v/>
      </c>
      <c r="R925" s="31" t="str">
        <f t="shared" si="14"/>
        <v>J12057878000</v>
      </c>
    </row>
    <row r="926" spans="1:18" s="31" customFormat="1" ht="19.7" customHeight="1" x14ac:dyDescent="0.25">
      <c r="A926" s="68" t="s">
        <v>74</v>
      </c>
      <c r="B926" s="69">
        <v>1</v>
      </c>
      <c r="C926" s="68">
        <v>60000001</v>
      </c>
      <c r="D926" s="70" t="s">
        <v>1053</v>
      </c>
      <c r="E926" s="70" t="s">
        <v>1162</v>
      </c>
      <c r="F926" s="70" t="s">
        <v>128</v>
      </c>
      <c r="G926" s="69" t="s">
        <v>230</v>
      </c>
      <c r="H926" s="70" t="s">
        <v>1066</v>
      </c>
      <c r="I926" s="83">
        <v>-16349.92</v>
      </c>
      <c r="J926" s="83">
        <v>-5879.2</v>
      </c>
      <c r="K926" s="83">
        <v>5110.38</v>
      </c>
      <c r="L926" s="83">
        <v>0</v>
      </c>
      <c r="M926" s="83">
        <v>0</v>
      </c>
      <c r="N926" s="83">
        <v>-17118.740000000002</v>
      </c>
      <c r="O926" s="35">
        <f>ROWS($A$8:N926)</f>
        <v>919</v>
      </c>
      <c r="P926" s="35" t="str">
        <f>IF($A926='Signature Page'!$H$8,O926,"")</f>
        <v/>
      </c>
      <c r="Q926" s="35" t="str">
        <f>IFERROR(SMALL($P$8:$P$1794,ROWS($P$8:P926)),"")</f>
        <v/>
      </c>
      <c r="R926" s="31" t="str">
        <f t="shared" si="14"/>
        <v>J12060000001</v>
      </c>
    </row>
    <row r="927" spans="1:18" s="31" customFormat="1" ht="19.7" customHeight="1" x14ac:dyDescent="0.25">
      <c r="A927" s="68" t="s">
        <v>75</v>
      </c>
      <c r="B927" s="69">
        <v>1</v>
      </c>
      <c r="C927" s="68">
        <v>10010000</v>
      </c>
      <c r="D927" s="70" t="s">
        <v>1053</v>
      </c>
      <c r="E927" s="70" t="s">
        <v>1165</v>
      </c>
      <c r="F927" s="70" t="s">
        <v>128</v>
      </c>
      <c r="G927" s="69" t="s">
        <v>128</v>
      </c>
      <c r="H927" s="70" t="s">
        <v>1066</v>
      </c>
      <c r="I927" s="83">
        <v>0</v>
      </c>
      <c r="J927" s="83">
        <v>0</v>
      </c>
      <c r="K927" s="83">
        <v>119214445.84</v>
      </c>
      <c r="L927" s="83">
        <v>408994</v>
      </c>
      <c r="M927" s="83">
        <v>0</v>
      </c>
      <c r="N927" s="83">
        <v>119623439.84</v>
      </c>
      <c r="O927" s="35">
        <f>ROWS($A$8:N927)</f>
        <v>920</v>
      </c>
      <c r="P927" s="35" t="str">
        <f>IF($A927='Signature Page'!$H$8,O927,"")</f>
        <v/>
      </c>
      <c r="Q927" s="35" t="str">
        <f>IFERROR(SMALL($P$8:$P$1794,ROWS($P$8:P927)),"")</f>
        <v/>
      </c>
      <c r="R927" s="31" t="str">
        <f t="shared" si="14"/>
        <v>J16010010000</v>
      </c>
    </row>
    <row r="928" spans="1:18" s="31" customFormat="1" ht="19.7" customHeight="1" x14ac:dyDescent="0.25">
      <c r="A928" s="68" t="s">
        <v>75</v>
      </c>
      <c r="B928" s="69">
        <v>1</v>
      </c>
      <c r="C928" s="68">
        <v>10050023</v>
      </c>
      <c r="D928" s="70" t="s">
        <v>1053</v>
      </c>
      <c r="E928" s="70" t="s">
        <v>1165</v>
      </c>
      <c r="F928" s="70" t="s">
        <v>128</v>
      </c>
      <c r="G928" s="69" t="s">
        <v>1489</v>
      </c>
      <c r="H928" s="70" t="s">
        <v>1066</v>
      </c>
      <c r="I928" s="83">
        <v>0</v>
      </c>
      <c r="J928" s="83">
        <v>0</v>
      </c>
      <c r="K928" s="83">
        <v>7550000</v>
      </c>
      <c r="L928" s="83">
        <v>1091006</v>
      </c>
      <c r="M928" s="83">
        <v>0</v>
      </c>
      <c r="N928" s="83">
        <v>8641006</v>
      </c>
      <c r="O928" s="35">
        <f>ROWS($A$8:N928)</f>
        <v>921</v>
      </c>
      <c r="P928" s="35" t="str">
        <f>IF($A928='Signature Page'!$H$8,O928,"")</f>
        <v/>
      </c>
      <c r="Q928" s="35" t="str">
        <f>IFERROR(SMALL($P$8:$P$1794,ROWS($P$8:P928)),"")</f>
        <v/>
      </c>
      <c r="R928" s="31" t="str">
        <f t="shared" si="14"/>
        <v>J16010050023</v>
      </c>
    </row>
    <row r="929" spans="1:18" s="31" customFormat="1" ht="19.7" customHeight="1" x14ac:dyDescent="0.25">
      <c r="A929" s="68" t="s">
        <v>75</v>
      </c>
      <c r="B929" s="69">
        <v>1</v>
      </c>
      <c r="C929" s="68">
        <v>28370000</v>
      </c>
      <c r="D929" s="70" t="s">
        <v>1053</v>
      </c>
      <c r="E929" s="70" t="s">
        <v>1165</v>
      </c>
      <c r="F929" s="70" t="s">
        <v>128</v>
      </c>
      <c r="G929" s="69" t="s">
        <v>137</v>
      </c>
      <c r="H929" s="70" t="s">
        <v>1066</v>
      </c>
      <c r="I929" s="83">
        <v>0</v>
      </c>
      <c r="J929" s="83">
        <v>-3138708.08</v>
      </c>
      <c r="K929" s="83">
        <v>0</v>
      </c>
      <c r="L929" s="83">
        <v>0</v>
      </c>
      <c r="M929" s="83">
        <v>0</v>
      </c>
      <c r="N929" s="83">
        <v>-3138708.08</v>
      </c>
      <c r="O929" s="35">
        <f>ROWS($A$8:N929)</f>
        <v>922</v>
      </c>
      <c r="P929" s="35" t="str">
        <f>IF($A929='Signature Page'!$H$8,O929,"")</f>
        <v/>
      </c>
      <c r="Q929" s="35" t="str">
        <f>IFERROR(SMALL($P$8:$P$1794,ROWS($P$8:P929)),"")</f>
        <v/>
      </c>
      <c r="R929" s="31" t="str">
        <f t="shared" si="14"/>
        <v>J16028370000</v>
      </c>
    </row>
    <row r="930" spans="1:18" s="31" customFormat="1" ht="19.7" customHeight="1" x14ac:dyDescent="0.25">
      <c r="A930" s="68" t="s">
        <v>75</v>
      </c>
      <c r="B930" s="69">
        <v>250</v>
      </c>
      <c r="C930" s="68">
        <v>30037000</v>
      </c>
      <c r="D930" s="70" t="s">
        <v>1057</v>
      </c>
      <c r="E930" s="70" t="s">
        <v>1165</v>
      </c>
      <c r="F930" s="70" t="s">
        <v>1116</v>
      </c>
      <c r="G930" s="69" t="s">
        <v>140</v>
      </c>
      <c r="H930" s="70" t="s">
        <v>1066</v>
      </c>
      <c r="I930" s="83">
        <v>601.30999999999995</v>
      </c>
      <c r="J930" s="83">
        <v>0</v>
      </c>
      <c r="K930" s="83">
        <v>0</v>
      </c>
      <c r="L930" s="83">
        <v>0</v>
      </c>
      <c r="M930" s="83">
        <v>0</v>
      </c>
      <c r="N930" s="83">
        <v>601.30999999999995</v>
      </c>
      <c r="O930" s="35">
        <f>ROWS($A$8:N930)</f>
        <v>923</v>
      </c>
      <c r="P930" s="35" t="str">
        <f>IF($A930='Signature Page'!$H$8,O930,"")</f>
        <v/>
      </c>
      <c r="Q930" s="35" t="str">
        <f>IFERROR(SMALL($P$8:$P$1794,ROWS($P$8:P930)),"")</f>
        <v/>
      </c>
      <c r="R930" s="31" t="str">
        <f t="shared" si="14"/>
        <v>J16030037000</v>
      </c>
    </row>
    <row r="931" spans="1:18" s="31" customFormat="1" ht="19.7" customHeight="1" x14ac:dyDescent="0.25">
      <c r="A931" s="68" t="s">
        <v>75</v>
      </c>
      <c r="B931" s="69">
        <v>1</v>
      </c>
      <c r="C931" s="68">
        <v>31490000</v>
      </c>
      <c r="D931" s="70" t="s">
        <v>1054</v>
      </c>
      <c r="E931" s="70" t="s">
        <v>1165</v>
      </c>
      <c r="F931" s="70" t="s">
        <v>128</v>
      </c>
      <c r="G931" s="69" t="s">
        <v>245</v>
      </c>
      <c r="H931" s="70" t="s">
        <v>1066</v>
      </c>
      <c r="I931" s="83">
        <v>-794435.62</v>
      </c>
      <c r="J931" s="83">
        <v>-3683.46</v>
      </c>
      <c r="K931" s="83">
        <v>1777175.52</v>
      </c>
      <c r="L931" s="83">
        <v>-1350000</v>
      </c>
      <c r="M931" s="83">
        <v>0</v>
      </c>
      <c r="N931" s="83">
        <v>-370943.56</v>
      </c>
      <c r="O931" s="35">
        <f>ROWS($A$8:N931)</f>
        <v>924</v>
      </c>
      <c r="P931" s="35" t="str">
        <f>IF($A931='Signature Page'!$H$8,O931,"")</f>
        <v/>
      </c>
      <c r="Q931" s="35" t="str">
        <f>IFERROR(SMALL($P$8:$P$1794,ROWS($P$8:P931)),"")</f>
        <v/>
      </c>
      <c r="R931" s="31" t="str">
        <f t="shared" si="14"/>
        <v>J16031490000</v>
      </c>
    </row>
    <row r="932" spans="1:18" s="31" customFormat="1" ht="19.7" customHeight="1" x14ac:dyDescent="0.25">
      <c r="A932" s="68" t="s">
        <v>75</v>
      </c>
      <c r="B932" s="69">
        <v>5</v>
      </c>
      <c r="C932" s="68" t="s">
        <v>1239</v>
      </c>
      <c r="D932" s="70" t="s">
        <v>1055</v>
      </c>
      <c r="E932" s="70" t="s">
        <v>1165</v>
      </c>
      <c r="F932" s="70" t="s">
        <v>1101</v>
      </c>
      <c r="G932" s="69" t="s">
        <v>1240</v>
      </c>
      <c r="H932" s="70" t="s">
        <v>1066</v>
      </c>
      <c r="I932" s="83">
        <v>-59217395.789999999</v>
      </c>
      <c r="J932" s="83">
        <v>-11892005.48</v>
      </c>
      <c r="K932" s="83">
        <v>1630</v>
      </c>
      <c r="L932" s="83">
        <v>0</v>
      </c>
      <c r="M932" s="83">
        <v>0</v>
      </c>
      <c r="N932" s="83">
        <v>-71107771.269999996</v>
      </c>
      <c r="O932" s="35">
        <f>ROWS($A$8:N932)</f>
        <v>925</v>
      </c>
      <c r="P932" s="35" t="str">
        <f>IF($A932='Signature Page'!$H$8,O932,"")</f>
        <v/>
      </c>
      <c r="Q932" s="35" t="str">
        <f>IFERROR(SMALL($P$8:$P$1794,ROWS($P$8:P932)),"")</f>
        <v/>
      </c>
      <c r="R932" s="31" t="str">
        <f t="shared" si="14"/>
        <v>J16031C20000</v>
      </c>
    </row>
    <row r="933" spans="1:18" s="31" customFormat="1" ht="19.7" customHeight="1" x14ac:dyDescent="0.25">
      <c r="A933" s="68" t="s">
        <v>75</v>
      </c>
      <c r="B933" s="69">
        <v>5</v>
      </c>
      <c r="C933" s="68">
        <v>34640000</v>
      </c>
      <c r="D933" s="70" t="s">
        <v>1055</v>
      </c>
      <c r="E933" s="70" t="s">
        <v>1165</v>
      </c>
      <c r="F933" s="70" t="s">
        <v>1101</v>
      </c>
      <c r="G933" s="69" t="s">
        <v>358</v>
      </c>
      <c r="H933" s="70" t="s">
        <v>1066</v>
      </c>
      <c r="I933" s="83">
        <v>-329774.87</v>
      </c>
      <c r="J933" s="83">
        <v>-434008.18</v>
      </c>
      <c r="K933" s="83">
        <v>15422.6</v>
      </c>
      <c r="L933" s="83">
        <v>0</v>
      </c>
      <c r="M933" s="83">
        <v>0</v>
      </c>
      <c r="N933" s="83">
        <v>-748360.45</v>
      </c>
      <c r="O933" s="35">
        <f>ROWS($A$8:N933)</f>
        <v>926</v>
      </c>
      <c r="P933" s="35" t="str">
        <f>IF($A933='Signature Page'!$H$8,O933,"")</f>
        <v/>
      </c>
      <c r="Q933" s="35" t="str">
        <f>IFERROR(SMALL($P$8:$P$1794,ROWS($P$8:P933)),"")</f>
        <v/>
      </c>
      <c r="R933" s="31" t="str">
        <f t="shared" si="14"/>
        <v>J16034640000</v>
      </c>
    </row>
    <row r="934" spans="1:18" s="31" customFormat="1" ht="19.7" customHeight="1" x14ac:dyDescent="0.25">
      <c r="A934" s="68" t="s">
        <v>75</v>
      </c>
      <c r="B934" s="69">
        <v>1</v>
      </c>
      <c r="C934" s="68">
        <v>34690000</v>
      </c>
      <c r="D934" s="70" t="s">
        <v>1053</v>
      </c>
      <c r="E934" s="70" t="s">
        <v>1165</v>
      </c>
      <c r="F934" s="70" t="s">
        <v>128</v>
      </c>
      <c r="G934" s="69" t="s">
        <v>373</v>
      </c>
      <c r="H934" s="70" t="s">
        <v>1066</v>
      </c>
      <c r="I934" s="83">
        <v>-12987.68</v>
      </c>
      <c r="J934" s="83">
        <v>-36463.33</v>
      </c>
      <c r="K934" s="83">
        <v>73057.08</v>
      </c>
      <c r="L934" s="83">
        <v>-25000</v>
      </c>
      <c r="M934" s="83">
        <v>0</v>
      </c>
      <c r="N934" s="83">
        <v>-1393.9300000000101</v>
      </c>
      <c r="O934" s="35">
        <f>ROWS($A$8:N934)</f>
        <v>927</v>
      </c>
      <c r="P934" s="35" t="str">
        <f>IF($A934='Signature Page'!$H$8,O934,"")</f>
        <v/>
      </c>
      <c r="Q934" s="35" t="str">
        <f>IFERROR(SMALL($P$8:$P$1794,ROWS($P$8:P934)),"")</f>
        <v/>
      </c>
      <c r="R934" s="31" t="str">
        <f t="shared" si="14"/>
        <v>J16034690000</v>
      </c>
    </row>
    <row r="935" spans="1:18" s="31" customFormat="1" ht="19.7" customHeight="1" x14ac:dyDescent="0.25">
      <c r="A935" s="68" t="s">
        <v>75</v>
      </c>
      <c r="B935" s="69">
        <v>998</v>
      </c>
      <c r="C935" s="68">
        <v>34978000</v>
      </c>
      <c r="D935" s="70" t="s">
        <v>1054</v>
      </c>
      <c r="E935" s="70" t="s">
        <v>1165</v>
      </c>
      <c r="F935" s="70" t="s">
        <v>1105</v>
      </c>
      <c r="G935" s="69" t="s">
        <v>1369</v>
      </c>
      <c r="H935" s="70" t="s">
        <v>1066</v>
      </c>
      <c r="I935" s="83">
        <v>-1275304.3899999999</v>
      </c>
      <c r="J935" s="83">
        <v>0</v>
      </c>
      <c r="K935" s="83">
        <v>407960.75</v>
      </c>
      <c r="L935" s="83">
        <v>-9553.9500000000007</v>
      </c>
      <c r="M935" s="83">
        <v>0</v>
      </c>
      <c r="N935" s="83">
        <v>-876897.59</v>
      </c>
      <c r="O935" s="35">
        <f>ROWS($A$8:N935)</f>
        <v>928</v>
      </c>
      <c r="P935" s="35" t="str">
        <f>IF($A935='Signature Page'!$H$8,O935,"")</f>
        <v/>
      </c>
      <c r="Q935" s="35" t="str">
        <f>IFERROR(SMALL($P$8:$P$1794,ROWS($P$8:P935)),"")</f>
        <v/>
      </c>
      <c r="R935" s="31" t="str">
        <f t="shared" si="14"/>
        <v>J16034978000</v>
      </c>
    </row>
    <row r="936" spans="1:18" s="31" customFormat="1" ht="19.7" customHeight="1" x14ac:dyDescent="0.25">
      <c r="A936" s="68" t="s">
        <v>75</v>
      </c>
      <c r="B936" s="69">
        <v>1</v>
      </c>
      <c r="C936" s="68">
        <v>34978005</v>
      </c>
      <c r="D936" s="70" t="s">
        <v>1059</v>
      </c>
      <c r="E936" s="70" t="s">
        <v>1165</v>
      </c>
      <c r="F936" s="70" t="s">
        <v>128</v>
      </c>
      <c r="G936" s="69" t="s">
        <v>1450</v>
      </c>
      <c r="H936" s="70" t="s">
        <v>1066</v>
      </c>
      <c r="I936" s="83">
        <v>-685000</v>
      </c>
      <c r="J936" s="83">
        <v>0</v>
      </c>
      <c r="K936" s="83">
        <v>627310.92000000004</v>
      </c>
      <c r="L936" s="83">
        <v>-464750</v>
      </c>
      <c r="M936" s="83">
        <v>0</v>
      </c>
      <c r="N936" s="83">
        <v>-522439.08</v>
      </c>
      <c r="O936" s="35">
        <f>ROWS($A$8:N936)</f>
        <v>929</v>
      </c>
      <c r="P936" s="35" t="str">
        <f>IF($A936='Signature Page'!$H$8,O936,"")</f>
        <v/>
      </c>
      <c r="Q936" s="35" t="str">
        <f>IFERROR(SMALL($P$8:$P$1794,ROWS($P$8:P936)),"")</f>
        <v/>
      </c>
      <c r="R936" s="31" t="str">
        <f t="shared" si="14"/>
        <v>J16034978005</v>
      </c>
    </row>
    <row r="937" spans="1:18" s="31" customFormat="1" ht="19.7" customHeight="1" x14ac:dyDescent="0.25">
      <c r="A937" s="68" t="s">
        <v>75</v>
      </c>
      <c r="B937" s="69">
        <v>998</v>
      </c>
      <c r="C937" s="68">
        <v>36008000</v>
      </c>
      <c r="D937" s="70" t="s">
        <v>1054</v>
      </c>
      <c r="E937" s="70" t="s">
        <v>1165</v>
      </c>
      <c r="F937" s="70" t="s">
        <v>1105</v>
      </c>
      <c r="G937" s="69" t="s">
        <v>1304</v>
      </c>
      <c r="H937" s="70" t="s">
        <v>1066</v>
      </c>
      <c r="I937" s="83">
        <v>0</v>
      </c>
      <c r="J937" s="83">
        <v>0</v>
      </c>
      <c r="K937" s="83">
        <v>0</v>
      </c>
      <c r="L937" s="83">
        <v>-1500000</v>
      </c>
      <c r="M937" s="83">
        <v>0</v>
      </c>
      <c r="N937" s="83">
        <v>-1500000</v>
      </c>
      <c r="O937" s="35">
        <f>ROWS($A$8:N937)</f>
        <v>930</v>
      </c>
      <c r="P937" s="35" t="str">
        <f>IF($A937='Signature Page'!$H$8,O937,"")</f>
        <v/>
      </c>
      <c r="Q937" s="35" t="str">
        <f>IFERROR(SMALL($P$8:$P$1794,ROWS($P$8:P937)),"")</f>
        <v/>
      </c>
      <c r="R937" s="31" t="str">
        <f t="shared" si="14"/>
        <v>J16036008000</v>
      </c>
    </row>
    <row r="938" spans="1:18" s="31" customFormat="1" ht="19.7" customHeight="1" x14ac:dyDescent="0.25">
      <c r="A938" s="68" t="s">
        <v>75</v>
      </c>
      <c r="B938" s="69">
        <v>1</v>
      </c>
      <c r="C938" s="68">
        <v>37540000</v>
      </c>
      <c r="D938" s="70" t="s">
        <v>1053</v>
      </c>
      <c r="E938" s="70" t="s">
        <v>1165</v>
      </c>
      <c r="F938" s="70" t="s">
        <v>128</v>
      </c>
      <c r="G938" s="69" t="s">
        <v>484</v>
      </c>
      <c r="H938" s="70" t="s">
        <v>1066</v>
      </c>
      <c r="I938" s="83">
        <v>-27166.91</v>
      </c>
      <c r="J938" s="83">
        <v>-180068.25</v>
      </c>
      <c r="K938" s="83">
        <v>0</v>
      </c>
      <c r="L938" s="83">
        <v>0</v>
      </c>
      <c r="M938" s="83">
        <v>0</v>
      </c>
      <c r="N938" s="83">
        <v>-207235.16</v>
      </c>
      <c r="O938" s="35">
        <f>ROWS($A$8:N938)</f>
        <v>931</v>
      </c>
      <c r="P938" s="35" t="str">
        <f>IF($A938='Signature Page'!$H$8,O938,"")</f>
        <v/>
      </c>
      <c r="Q938" s="35" t="str">
        <f>IFERROR(SMALL($P$8:$P$1794,ROWS($P$8:P938)),"")</f>
        <v/>
      </c>
      <c r="R938" s="31" t="str">
        <f t="shared" si="14"/>
        <v>J16037540000</v>
      </c>
    </row>
    <row r="939" spans="1:18" s="31" customFormat="1" ht="19.7" customHeight="1" x14ac:dyDescent="0.25">
      <c r="A939" s="68" t="s">
        <v>75</v>
      </c>
      <c r="B939" s="69">
        <v>1</v>
      </c>
      <c r="C939" s="68">
        <v>37570000</v>
      </c>
      <c r="D939" s="70" t="s">
        <v>1053</v>
      </c>
      <c r="E939" s="70" t="s">
        <v>1165</v>
      </c>
      <c r="F939" s="70" t="s">
        <v>128</v>
      </c>
      <c r="G939" s="69" t="s">
        <v>144</v>
      </c>
      <c r="H939" s="70" t="s">
        <v>1066</v>
      </c>
      <c r="I939" s="83">
        <v>-23546661.510000002</v>
      </c>
      <c r="J939" s="83">
        <v>-5560441.75</v>
      </c>
      <c r="K939" s="83">
        <v>439349.48</v>
      </c>
      <c r="L939" s="83">
        <v>4359553.95</v>
      </c>
      <c r="M939" s="83">
        <v>0</v>
      </c>
      <c r="N939" s="83">
        <v>-24308199.829999998</v>
      </c>
      <c r="O939" s="35">
        <f>ROWS($A$8:N939)</f>
        <v>932</v>
      </c>
      <c r="P939" s="35" t="str">
        <f>IF($A939='Signature Page'!$H$8,O939,"")</f>
        <v/>
      </c>
      <c r="Q939" s="35" t="str">
        <f>IFERROR(SMALL($P$8:$P$1794,ROWS($P$8:P939)),"")</f>
        <v/>
      </c>
      <c r="R939" s="31" t="str">
        <f t="shared" si="14"/>
        <v>J16037570000</v>
      </c>
    </row>
    <row r="940" spans="1:18" s="31" customFormat="1" ht="19.7" customHeight="1" x14ac:dyDescent="0.25">
      <c r="A940" s="68" t="s">
        <v>75</v>
      </c>
      <c r="B940" s="69">
        <v>1</v>
      </c>
      <c r="C940" s="68">
        <v>37640000</v>
      </c>
      <c r="D940" s="70" t="s">
        <v>1054</v>
      </c>
      <c r="E940" s="70" t="s">
        <v>1165</v>
      </c>
      <c r="F940" s="70" t="s">
        <v>128</v>
      </c>
      <c r="G940" s="69" t="s">
        <v>490</v>
      </c>
      <c r="H940" s="70" t="s">
        <v>1066</v>
      </c>
      <c r="I940" s="83">
        <v>-42354902.140000001</v>
      </c>
      <c r="J940" s="83">
        <v>-190038491.30000001</v>
      </c>
      <c r="K940" s="83">
        <v>181987352.37</v>
      </c>
      <c r="L940" s="83">
        <v>25000</v>
      </c>
      <c r="M940" s="83">
        <v>0</v>
      </c>
      <c r="N940" s="83">
        <v>-50381041.070000097</v>
      </c>
      <c r="O940" s="35">
        <f>ROWS($A$8:N940)</f>
        <v>933</v>
      </c>
      <c r="P940" s="35" t="str">
        <f>IF($A940='Signature Page'!$H$8,O940,"")</f>
        <v/>
      </c>
      <c r="Q940" s="35" t="str">
        <f>IFERROR(SMALL($P$8:$P$1794,ROWS($P$8:P940)),"")</f>
        <v/>
      </c>
      <c r="R940" s="31" t="str">
        <f t="shared" si="14"/>
        <v>J16037640000</v>
      </c>
    </row>
    <row r="941" spans="1:18" s="31" customFormat="1" ht="19.7" customHeight="1" x14ac:dyDescent="0.25">
      <c r="A941" s="68" t="s">
        <v>75</v>
      </c>
      <c r="B941" s="69">
        <v>998</v>
      </c>
      <c r="C941" s="68">
        <v>39078000</v>
      </c>
      <c r="D941" s="70" t="s">
        <v>1054</v>
      </c>
      <c r="E941" s="70" t="s">
        <v>1165</v>
      </c>
      <c r="F941" s="70" t="s">
        <v>1105</v>
      </c>
      <c r="G941" s="69" t="s">
        <v>1299</v>
      </c>
      <c r="H941" s="70" t="s">
        <v>1066</v>
      </c>
      <c r="I941" s="83">
        <v>-46007.5</v>
      </c>
      <c r="J941" s="83">
        <v>0</v>
      </c>
      <c r="K941" s="83">
        <v>62062.31</v>
      </c>
      <c r="L941" s="83">
        <v>-355747.65</v>
      </c>
      <c r="M941" s="83">
        <v>0</v>
      </c>
      <c r="N941" s="83">
        <v>-339692.84</v>
      </c>
      <c r="O941" s="35">
        <f>ROWS($A$8:N941)</f>
        <v>934</v>
      </c>
      <c r="P941" s="35" t="str">
        <f>IF($A941='Signature Page'!$H$8,O941,"")</f>
        <v/>
      </c>
      <c r="Q941" s="35" t="str">
        <f>IFERROR(SMALL($P$8:$P$1794,ROWS($P$8:P941)),"")</f>
        <v/>
      </c>
      <c r="R941" s="31" t="str">
        <f t="shared" si="14"/>
        <v>J16039078000</v>
      </c>
    </row>
    <row r="942" spans="1:18" s="31" customFormat="1" ht="19.7" customHeight="1" x14ac:dyDescent="0.25">
      <c r="A942" s="68" t="s">
        <v>75</v>
      </c>
      <c r="B942" s="69">
        <v>1</v>
      </c>
      <c r="C942" s="68">
        <v>39580000</v>
      </c>
      <c r="D942" s="70" t="s">
        <v>1057</v>
      </c>
      <c r="E942" s="70" t="s">
        <v>1165</v>
      </c>
      <c r="F942" s="70" t="s">
        <v>128</v>
      </c>
      <c r="G942" s="69" t="s">
        <v>579</v>
      </c>
      <c r="H942" s="70" t="s">
        <v>1066</v>
      </c>
      <c r="I942" s="83">
        <v>-60847.03</v>
      </c>
      <c r="J942" s="83">
        <v>-30923.87</v>
      </c>
      <c r="K942" s="83">
        <v>0</v>
      </c>
      <c r="L942" s="83">
        <v>0</v>
      </c>
      <c r="M942" s="83">
        <v>0</v>
      </c>
      <c r="N942" s="83">
        <v>-91770.9</v>
      </c>
      <c r="O942" s="35">
        <f>ROWS($A$8:N942)</f>
        <v>935</v>
      </c>
      <c r="P942" s="35" t="str">
        <f>IF($A942='Signature Page'!$H$8,O942,"")</f>
        <v/>
      </c>
      <c r="Q942" s="35" t="str">
        <f>IFERROR(SMALL($P$8:$P$1794,ROWS($P$8:P942)),"")</f>
        <v/>
      </c>
      <c r="R942" s="31" t="str">
        <f t="shared" si="14"/>
        <v>J16039580000</v>
      </c>
    </row>
    <row r="943" spans="1:18" s="31" customFormat="1" ht="19.7" customHeight="1" x14ac:dyDescent="0.25">
      <c r="A943" s="68" t="s">
        <v>75</v>
      </c>
      <c r="B943" s="69">
        <v>59</v>
      </c>
      <c r="C943" s="68">
        <v>44960000</v>
      </c>
      <c r="D943" s="70" t="s">
        <v>1055</v>
      </c>
      <c r="E943" s="70" t="s">
        <v>1165</v>
      </c>
      <c r="F943" s="70" t="s">
        <v>1110</v>
      </c>
      <c r="G943" s="69" t="s">
        <v>721</v>
      </c>
      <c r="H943" s="70" t="s">
        <v>1066</v>
      </c>
      <c r="I943" s="83">
        <v>-2559238.66</v>
      </c>
      <c r="J943" s="83">
        <v>-78044.399999999994</v>
      </c>
      <c r="K943" s="83">
        <v>28825.79</v>
      </c>
      <c r="L943" s="83">
        <v>355747.65</v>
      </c>
      <c r="M943" s="83">
        <v>0</v>
      </c>
      <c r="N943" s="83">
        <v>-2252709.62</v>
      </c>
      <c r="O943" s="35">
        <f>ROWS($A$8:N943)</f>
        <v>936</v>
      </c>
      <c r="P943" s="35" t="str">
        <f>IF($A943='Signature Page'!$H$8,O943,"")</f>
        <v/>
      </c>
      <c r="Q943" s="35" t="str">
        <f>IFERROR(SMALL($P$8:$P$1794,ROWS($P$8:P943)),"")</f>
        <v/>
      </c>
      <c r="R943" s="31" t="str">
        <f t="shared" si="14"/>
        <v>J16044960000</v>
      </c>
    </row>
    <row r="944" spans="1:18" s="31" customFormat="1" ht="19.7" customHeight="1" x14ac:dyDescent="0.25">
      <c r="A944" s="68" t="s">
        <v>75</v>
      </c>
      <c r="B944" s="69">
        <v>1</v>
      </c>
      <c r="C944" s="68">
        <v>49730000</v>
      </c>
      <c r="D944" s="70" t="s">
        <v>1055</v>
      </c>
      <c r="E944" s="70" t="s">
        <v>1165</v>
      </c>
      <c r="F944" s="70" t="s">
        <v>128</v>
      </c>
      <c r="G944" s="69" t="s">
        <v>931</v>
      </c>
      <c r="H944" s="70" t="s">
        <v>1066</v>
      </c>
      <c r="I944" s="83">
        <v>0</v>
      </c>
      <c r="J944" s="83">
        <v>0</v>
      </c>
      <c r="K944" s="83">
        <v>-325113.55</v>
      </c>
      <c r="L944" s="83">
        <v>0</v>
      </c>
      <c r="M944" s="83">
        <v>0</v>
      </c>
      <c r="N944" s="83">
        <v>-325113.55</v>
      </c>
      <c r="O944" s="35">
        <f>ROWS($A$8:N944)</f>
        <v>937</v>
      </c>
      <c r="P944" s="35" t="str">
        <f>IF($A944='Signature Page'!$H$8,O944,"")</f>
        <v/>
      </c>
      <c r="Q944" s="35" t="str">
        <f>IFERROR(SMALL($P$8:$P$1794,ROWS($P$8:P944)),"")</f>
        <v/>
      </c>
      <c r="R944" s="31" t="str">
        <f t="shared" si="14"/>
        <v>J16049730000</v>
      </c>
    </row>
    <row r="945" spans="1:18" s="31" customFormat="1" ht="19.7" customHeight="1" x14ac:dyDescent="0.25">
      <c r="A945" s="68" t="s">
        <v>75</v>
      </c>
      <c r="B945" s="69">
        <v>5</v>
      </c>
      <c r="C945" s="68">
        <v>50550000</v>
      </c>
      <c r="D945" s="70" t="s">
        <v>1055</v>
      </c>
      <c r="E945" s="70" t="s">
        <v>1165</v>
      </c>
      <c r="F945" s="70" t="s">
        <v>1101</v>
      </c>
      <c r="G945" s="69" t="s">
        <v>982</v>
      </c>
      <c r="H945" s="70" t="s">
        <v>1066</v>
      </c>
      <c r="I945" s="83">
        <v>-3853.04</v>
      </c>
      <c r="J945" s="83">
        <v>38387.550000000003</v>
      </c>
      <c r="K945" s="83">
        <v>116312.5</v>
      </c>
      <c r="L945" s="83">
        <v>0</v>
      </c>
      <c r="M945" s="83">
        <v>0</v>
      </c>
      <c r="N945" s="83">
        <v>150847.01</v>
      </c>
      <c r="O945" s="35">
        <f>ROWS($A$8:N945)</f>
        <v>938</v>
      </c>
      <c r="P945" s="35" t="str">
        <f>IF($A945='Signature Page'!$H$8,O945,"")</f>
        <v/>
      </c>
      <c r="Q945" s="35" t="str">
        <f>IFERROR(SMALL($P$8:$P$1794,ROWS($P$8:P945)),"")</f>
        <v/>
      </c>
      <c r="R945" s="31" t="str">
        <f t="shared" si="14"/>
        <v>J16050550000</v>
      </c>
    </row>
    <row r="946" spans="1:18" s="31" customFormat="1" ht="19.7" customHeight="1" x14ac:dyDescent="0.25">
      <c r="A946" s="68" t="s">
        <v>75</v>
      </c>
      <c r="B946" s="69">
        <v>60</v>
      </c>
      <c r="C946" s="68">
        <v>57878021</v>
      </c>
      <c r="D946" s="70" t="s">
        <v>1055</v>
      </c>
      <c r="E946" s="70" t="s">
        <v>1165</v>
      </c>
      <c r="F946" s="70" t="s">
        <v>1105</v>
      </c>
      <c r="G946" s="69" t="s">
        <v>1365</v>
      </c>
      <c r="H946" s="70" t="s">
        <v>1066</v>
      </c>
      <c r="I946" s="83">
        <v>0</v>
      </c>
      <c r="J946" s="83">
        <v>0</v>
      </c>
      <c r="K946" s="83">
        <v>50339.25</v>
      </c>
      <c r="L946" s="83">
        <v>0</v>
      </c>
      <c r="M946" s="83">
        <v>0</v>
      </c>
      <c r="N946" s="83">
        <v>50339.25</v>
      </c>
      <c r="O946" s="35">
        <f>ROWS($A$8:N946)</f>
        <v>939</v>
      </c>
      <c r="P946" s="35" t="str">
        <f>IF($A946='Signature Page'!$H$8,O946,"")</f>
        <v/>
      </c>
      <c r="Q946" s="35" t="str">
        <f>IFERROR(SMALL($P$8:$P$1794,ROWS($P$8:P946)),"")</f>
        <v/>
      </c>
      <c r="R946" s="31" t="str">
        <f t="shared" si="14"/>
        <v>J16057878021</v>
      </c>
    </row>
    <row r="947" spans="1:18" s="31" customFormat="1" ht="19.7" customHeight="1" x14ac:dyDescent="0.25">
      <c r="A947" s="68" t="s">
        <v>76</v>
      </c>
      <c r="B947" s="69">
        <v>1</v>
      </c>
      <c r="C947" s="68">
        <v>10010000</v>
      </c>
      <c r="D947" s="70" t="s">
        <v>1053</v>
      </c>
      <c r="E947" s="70" t="s">
        <v>1166</v>
      </c>
      <c r="F947" s="70" t="s">
        <v>128</v>
      </c>
      <c r="G947" s="69" t="s">
        <v>128</v>
      </c>
      <c r="H947" s="70" t="s">
        <v>1066</v>
      </c>
      <c r="I947" s="83">
        <v>0</v>
      </c>
      <c r="J947" s="83">
        <v>0</v>
      </c>
      <c r="K947" s="83">
        <v>17716014.66</v>
      </c>
      <c r="L947" s="83">
        <v>0</v>
      </c>
      <c r="M947" s="83">
        <v>0</v>
      </c>
      <c r="N947" s="83">
        <v>17716014.66</v>
      </c>
      <c r="O947" s="35">
        <f>ROWS($A$8:N947)</f>
        <v>940</v>
      </c>
      <c r="P947" s="35" t="str">
        <f>IF($A947='Signature Page'!$H$8,O947,"")</f>
        <v/>
      </c>
      <c r="Q947" s="35" t="str">
        <f>IFERROR(SMALL($P$8:$P$1794,ROWS($P$8:P947)),"")</f>
        <v/>
      </c>
      <c r="R947" s="31" t="str">
        <f t="shared" si="14"/>
        <v>J20010010000</v>
      </c>
    </row>
    <row r="948" spans="1:18" s="31" customFormat="1" ht="19.7" customHeight="1" x14ac:dyDescent="0.25">
      <c r="A948" s="68" t="s">
        <v>76</v>
      </c>
      <c r="B948" s="69">
        <v>1</v>
      </c>
      <c r="C948" s="68">
        <v>10050023</v>
      </c>
      <c r="D948" s="70" t="s">
        <v>1053</v>
      </c>
      <c r="E948" s="70" t="s">
        <v>1166</v>
      </c>
      <c r="F948" s="70" t="s">
        <v>128</v>
      </c>
      <c r="G948" s="69" t="s">
        <v>1489</v>
      </c>
      <c r="H948" s="70" t="s">
        <v>1066</v>
      </c>
      <c r="I948" s="83">
        <v>0</v>
      </c>
      <c r="J948" s="83">
        <v>0</v>
      </c>
      <c r="K948" s="83">
        <v>6402441</v>
      </c>
      <c r="L948" s="83">
        <v>0</v>
      </c>
      <c r="M948" s="83">
        <v>0</v>
      </c>
      <c r="N948" s="83">
        <v>6402441</v>
      </c>
      <c r="O948" s="35">
        <f>ROWS($A$8:N948)</f>
        <v>941</v>
      </c>
      <c r="P948" s="35" t="str">
        <f>IF($A948='Signature Page'!$H$8,O948,"")</f>
        <v/>
      </c>
      <c r="Q948" s="35" t="str">
        <f>IFERROR(SMALL($P$8:$P$1794,ROWS($P$8:P948)),"")</f>
        <v/>
      </c>
      <c r="R948" s="31" t="str">
        <f t="shared" si="14"/>
        <v>J20010050023</v>
      </c>
    </row>
    <row r="949" spans="1:18" s="31" customFormat="1" ht="19.7" customHeight="1" x14ac:dyDescent="0.25">
      <c r="A949" s="68" t="s">
        <v>76</v>
      </c>
      <c r="B949" s="69">
        <v>1</v>
      </c>
      <c r="C949" s="68">
        <v>30350046</v>
      </c>
      <c r="D949" s="70" t="s">
        <v>1054</v>
      </c>
      <c r="E949" s="70" t="s">
        <v>1166</v>
      </c>
      <c r="F949" s="70" t="s">
        <v>128</v>
      </c>
      <c r="G949" s="69" t="s">
        <v>163</v>
      </c>
      <c r="H949" s="70" t="s">
        <v>1066</v>
      </c>
      <c r="I949" s="83">
        <v>-625061.66</v>
      </c>
      <c r="J949" s="83">
        <v>-4693.78</v>
      </c>
      <c r="K949" s="83">
        <v>59093.33</v>
      </c>
      <c r="L949" s="83">
        <v>0</v>
      </c>
      <c r="M949" s="83">
        <v>0</v>
      </c>
      <c r="N949" s="83">
        <v>-570662.11</v>
      </c>
      <c r="O949" s="35">
        <f>ROWS($A$8:N949)</f>
        <v>942</v>
      </c>
      <c r="P949" s="35" t="str">
        <f>IF($A949='Signature Page'!$H$8,O949,"")</f>
        <v/>
      </c>
      <c r="Q949" s="35" t="str">
        <f>IFERROR(SMALL($P$8:$P$1794,ROWS($P$8:P949)),"")</f>
        <v/>
      </c>
      <c r="R949" s="31" t="str">
        <f t="shared" si="14"/>
        <v>J20030350046</v>
      </c>
    </row>
    <row r="950" spans="1:18" s="31" customFormat="1" ht="19.7" customHeight="1" x14ac:dyDescent="0.25">
      <c r="A950" s="68" t="s">
        <v>76</v>
      </c>
      <c r="B950" s="69">
        <v>1</v>
      </c>
      <c r="C950" s="68">
        <v>30370000</v>
      </c>
      <c r="D950" s="70" t="s">
        <v>1057</v>
      </c>
      <c r="E950" s="70" t="s">
        <v>1166</v>
      </c>
      <c r="F950" s="70" t="s">
        <v>128</v>
      </c>
      <c r="G950" s="69" t="s">
        <v>202</v>
      </c>
      <c r="H950" s="70" t="s">
        <v>1066</v>
      </c>
      <c r="I950" s="83">
        <v>-86555.56</v>
      </c>
      <c r="J950" s="83">
        <v>-68132.5</v>
      </c>
      <c r="K950" s="83">
        <v>82121.679999999993</v>
      </c>
      <c r="L950" s="83">
        <v>0</v>
      </c>
      <c r="M950" s="83">
        <v>0</v>
      </c>
      <c r="N950" s="83">
        <v>-72566.38</v>
      </c>
      <c r="O950" s="35">
        <f>ROWS($A$8:N950)</f>
        <v>943</v>
      </c>
      <c r="P950" s="35" t="str">
        <f>IF($A950='Signature Page'!$H$8,O950,"")</f>
        <v/>
      </c>
      <c r="Q950" s="35" t="str">
        <f>IFERROR(SMALL($P$8:$P$1794,ROWS($P$8:P950)),"")</f>
        <v/>
      </c>
      <c r="R950" s="31" t="str">
        <f t="shared" si="14"/>
        <v>J20030370000</v>
      </c>
    </row>
    <row r="951" spans="1:18" s="31" customFormat="1" ht="19.7" customHeight="1" x14ac:dyDescent="0.25">
      <c r="A951" s="68" t="s">
        <v>76</v>
      </c>
      <c r="B951" s="69">
        <v>1</v>
      </c>
      <c r="C951" s="68">
        <v>30560000</v>
      </c>
      <c r="D951" s="70" t="s">
        <v>1054</v>
      </c>
      <c r="E951" s="70" t="s">
        <v>1166</v>
      </c>
      <c r="F951" s="70" t="s">
        <v>128</v>
      </c>
      <c r="G951" s="69" t="s">
        <v>223</v>
      </c>
      <c r="H951" s="70" t="s">
        <v>1066</v>
      </c>
      <c r="I951" s="83">
        <v>-26833.75</v>
      </c>
      <c r="J951" s="83">
        <v>-61897</v>
      </c>
      <c r="K951" s="83">
        <v>67620.73</v>
      </c>
      <c r="L951" s="83">
        <v>0</v>
      </c>
      <c r="M951" s="83">
        <v>0</v>
      </c>
      <c r="N951" s="83">
        <v>-21110.02</v>
      </c>
      <c r="O951" s="35">
        <f>ROWS($A$8:N951)</f>
        <v>944</v>
      </c>
      <c r="P951" s="35" t="str">
        <f>IF($A951='Signature Page'!$H$8,O951,"")</f>
        <v/>
      </c>
      <c r="Q951" s="35" t="str">
        <f>IFERROR(SMALL($P$8:$P$1794,ROWS($P$8:P951)),"")</f>
        <v/>
      </c>
      <c r="R951" s="31" t="str">
        <f t="shared" si="14"/>
        <v>J20030560000</v>
      </c>
    </row>
    <row r="952" spans="1:18" s="31" customFormat="1" ht="19.7" customHeight="1" x14ac:dyDescent="0.25">
      <c r="A952" s="68" t="s">
        <v>76</v>
      </c>
      <c r="B952" s="69">
        <v>1</v>
      </c>
      <c r="C952" s="68">
        <v>34420000</v>
      </c>
      <c r="D952" s="70" t="s">
        <v>1054</v>
      </c>
      <c r="E952" s="70" t="s">
        <v>1166</v>
      </c>
      <c r="F952" s="70" t="s">
        <v>128</v>
      </c>
      <c r="G952" s="69" t="s">
        <v>345</v>
      </c>
      <c r="H952" s="70" t="s">
        <v>1066</v>
      </c>
      <c r="I952" s="83">
        <v>-229584.59</v>
      </c>
      <c r="J952" s="83">
        <v>0</v>
      </c>
      <c r="K952" s="83">
        <v>132525.82999999999</v>
      </c>
      <c r="L952" s="83">
        <v>0</v>
      </c>
      <c r="M952" s="83">
        <v>0</v>
      </c>
      <c r="N952" s="83">
        <v>-97058.76</v>
      </c>
      <c r="O952" s="35">
        <f>ROWS($A$8:N952)</f>
        <v>945</v>
      </c>
      <c r="P952" s="35" t="str">
        <f>IF($A952='Signature Page'!$H$8,O952,"")</f>
        <v/>
      </c>
      <c r="Q952" s="35" t="str">
        <f>IFERROR(SMALL($P$8:$P$1794,ROWS($P$8:P952)),"")</f>
        <v/>
      </c>
      <c r="R952" s="31" t="str">
        <f t="shared" si="14"/>
        <v>J20034420000</v>
      </c>
    </row>
    <row r="953" spans="1:18" s="31" customFormat="1" ht="19.7" customHeight="1" x14ac:dyDescent="0.25">
      <c r="A953" s="68" t="s">
        <v>76</v>
      </c>
      <c r="B953" s="69">
        <v>1</v>
      </c>
      <c r="C953" s="68">
        <v>37640000</v>
      </c>
      <c r="D953" s="70" t="s">
        <v>1054</v>
      </c>
      <c r="E953" s="70" t="s">
        <v>1166</v>
      </c>
      <c r="F953" s="70" t="s">
        <v>128</v>
      </c>
      <c r="G953" s="69" t="s">
        <v>490</v>
      </c>
      <c r="H953" s="70" t="s">
        <v>1066</v>
      </c>
      <c r="I953" s="83">
        <v>-237004.21</v>
      </c>
      <c r="J953" s="83">
        <v>-760173.43</v>
      </c>
      <c r="K953" s="83">
        <v>759756.80000000005</v>
      </c>
      <c r="L953" s="83">
        <v>0</v>
      </c>
      <c r="M953" s="83">
        <v>0</v>
      </c>
      <c r="N953" s="83">
        <v>-237420.84</v>
      </c>
      <c r="O953" s="35">
        <f>ROWS($A$8:N953)</f>
        <v>946</v>
      </c>
      <c r="P953" s="35" t="str">
        <f>IF($A953='Signature Page'!$H$8,O953,"")</f>
        <v/>
      </c>
      <c r="Q953" s="35" t="str">
        <f>IFERROR(SMALL($P$8:$P$1794,ROWS($P$8:P953)),"")</f>
        <v/>
      </c>
      <c r="R953" s="31" t="str">
        <f t="shared" si="14"/>
        <v>J20037640000</v>
      </c>
    </row>
    <row r="954" spans="1:18" s="31" customFormat="1" ht="19.7" customHeight="1" x14ac:dyDescent="0.25">
      <c r="A954" s="68" t="s">
        <v>76</v>
      </c>
      <c r="B954" s="69">
        <v>1</v>
      </c>
      <c r="C954" s="68">
        <v>39580000</v>
      </c>
      <c r="D954" s="70" t="s">
        <v>1057</v>
      </c>
      <c r="E954" s="70" t="s">
        <v>1166</v>
      </c>
      <c r="F954" s="70" t="s">
        <v>128</v>
      </c>
      <c r="G954" s="69" t="s">
        <v>579</v>
      </c>
      <c r="H954" s="70" t="s">
        <v>1066</v>
      </c>
      <c r="I954" s="83">
        <v>-238.21</v>
      </c>
      <c r="J954" s="83">
        <v>0</v>
      </c>
      <c r="K954" s="83">
        <v>0</v>
      </c>
      <c r="L954" s="83">
        <v>0</v>
      </c>
      <c r="M954" s="83">
        <v>0</v>
      </c>
      <c r="N954" s="83">
        <v>-238.21</v>
      </c>
      <c r="O954" s="35">
        <f>ROWS($A$8:N954)</f>
        <v>947</v>
      </c>
      <c r="P954" s="35" t="str">
        <f>IF($A954='Signature Page'!$H$8,O954,"")</f>
        <v/>
      </c>
      <c r="Q954" s="35" t="str">
        <f>IFERROR(SMALL($P$8:$P$1794,ROWS($P$8:P954)),"")</f>
        <v/>
      </c>
      <c r="R954" s="31" t="str">
        <f t="shared" si="14"/>
        <v>J20039580000</v>
      </c>
    </row>
    <row r="955" spans="1:18" s="31" customFormat="1" ht="19.7" customHeight="1" x14ac:dyDescent="0.25">
      <c r="A955" s="68" t="s">
        <v>76</v>
      </c>
      <c r="B955" s="69">
        <v>22</v>
      </c>
      <c r="C955" s="68" t="s">
        <v>692</v>
      </c>
      <c r="D955" s="70" t="s">
        <v>1055</v>
      </c>
      <c r="E955" s="70" t="s">
        <v>1166</v>
      </c>
      <c r="F955" s="70" t="s">
        <v>693</v>
      </c>
      <c r="G955" s="69" t="s">
        <v>693</v>
      </c>
      <c r="H955" s="70" t="s">
        <v>1066</v>
      </c>
      <c r="I955" s="83">
        <v>-303672.44</v>
      </c>
      <c r="J955" s="83">
        <v>0</v>
      </c>
      <c r="K955" s="83">
        <v>30611.37</v>
      </c>
      <c r="L955" s="83">
        <v>-100000</v>
      </c>
      <c r="M955" s="83">
        <v>0</v>
      </c>
      <c r="N955" s="83">
        <v>-373061.07</v>
      </c>
      <c r="O955" s="35">
        <f>ROWS($A$8:N955)</f>
        <v>948</v>
      </c>
      <c r="P955" s="35" t="str">
        <f>IF($A955='Signature Page'!$H$8,O955,"")</f>
        <v/>
      </c>
      <c r="Q955" s="35" t="str">
        <f>IFERROR(SMALL($P$8:$P$1794,ROWS($P$8:P955)),"")</f>
        <v/>
      </c>
      <c r="R955" s="31" t="str">
        <f t="shared" si="14"/>
        <v>J20043B10000</v>
      </c>
    </row>
    <row r="956" spans="1:18" s="31" customFormat="1" ht="19.7" customHeight="1" x14ac:dyDescent="0.25">
      <c r="A956" s="68" t="s">
        <v>76</v>
      </c>
      <c r="B956" s="69">
        <v>5</v>
      </c>
      <c r="C956" s="68">
        <v>50550000</v>
      </c>
      <c r="D956" s="70" t="s">
        <v>1055</v>
      </c>
      <c r="E956" s="70" t="s">
        <v>1166</v>
      </c>
      <c r="F956" s="70" t="s">
        <v>1101</v>
      </c>
      <c r="G956" s="69" t="s">
        <v>982</v>
      </c>
      <c r="H956" s="70" t="s">
        <v>1066</v>
      </c>
      <c r="I956" s="83">
        <v>-701308.46</v>
      </c>
      <c r="J956" s="83">
        <v>0</v>
      </c>
      <c r="K956" s="83">
        <v>0</v>
      </c>
      <c r="L956" s="83">
        <v>0</v>
      </c>
      <c r="M956" s="83">
        <v>0</v>
      </c>
      <c r="N956" s="83">
        <v>-701308.46</v>
      </c>
      <c r="O956" s="35">
        <f>ROWS($A$8:N956)</f>
        <v>949</v>
      </c>
      <c r="P956" s="35" t="str">
        <f>IF($A956='Signature Page'!$H$8,O956,"")</f>
        <v/>
      </c>
      <c r="Q956" s="35" t="str">
        <f>IFERROR(SMALL($P$8:$P$1794,ROWS($P$8:P956)),"")</f>
        <v/>
      </c>
      <c r="R956" s="31" t="str">
        <f t="shared" si="14"/>
        <v>J20050550000</v>
      </c>
    </row>
    <row r="957" spans="1:18" s="31" customFormat="1" ht="19.7" customHeight="1" x14ac:dyDescent="0.25">
      <c r="A957" s="68" t="s">
        <v>76</v>
      </c>
      <c r="B957" s="69">
        <v>5</v>
      </c>
      <c r="C957" s="68" t="s">
        <v>983</v>
      </c>
      <c r="D957" s="70" t="s">
        <v>1055</v>
      </c>
      <c r="E957" s="70" t="s">
        <v>1166</v>
      </c>
      <c r="F957" s="70" t="s">
        <v>1101</v>
      </c>
      <c r="G957" s="69" t="s">
        <v>984</v>
      </c>
      <c r="H957" s="70" t="s">
        <v>1066</v>
      </c>
      <c r="I957" s="83">
        <v>701308.46</v>
      </c>
      <c r="J957" s="83">
        <v>0</v>
      </c>
      <c r="K957" s="83">
        <v>0</v>
      </c>
      <c r="L957" s="83">
        <v>0</v>
      </c>
      <c r="M957" s="83">
        <v>0</v>
      </c>
      <c r="N957" s="83">
        <v>701308.46</v>
      </c>
      <c r="O957" s="35">
        <f>ROWS($A$8:N957)</f>
        <v>950</v>
      </c>
      <c r="P957" s="35" t="str">
        <f>IF($A957='Signature Page'!$H$8,O957,"")</f>
        <v/>
      </c>
      <c r="Q957" s="35" t="str">
        <f>IFERROR(SMALL($P$8:$P$1794,ROWS($P$8:P957)),"")</f>
        <v/>
      </c>
      <c r="R957" s="31" t="str">
        <f t="shared" si="14"/>
        <v>J20050550P00</v>
      </c>
    </row>
    <row r="958" spans="1:18" s="31" customFormat="1" ht="19.7" customHeight="1" x14ac:dyDescent="0.25">
      <c r="A958" s="68" t="s">
        <v>76</v>
      </c>
      <c r="B958" s="69">
        <v>5</v>
      </c>
      <c r="C958" s="68" t="s">
        <v>1258</v>
      </c>
      <c r="D958" s="70" t="s">
        <v>1055</v>
      </c>
      <c r="E958" s="70" t="s">
        <v>1166</v>
      </c>
      <c r="F958" s="70" t="s">
        <v>1101</v>
      </c>
      <c r="G958" s="69" t="s">
        <v>1259</v>
      </c>
      <c r="H958" s="70" t="s">
        <v>1066</v>
      </c>
      <c r="I958" s="83">
        <v>-1109535.02</v>
      </c>
      <c r="J958" s="83">
        <v>-119259.75</v>
      </c>
      <c r="K958" s="83">
        <v>12570.77</v>
      </c>
      <c r="L958" s="83">
        <v>0</v>
      </c>
      <c r="M958" s="83">
        <v>0</v>
      </c>
      <c r="N958" s="83">
        <v>-1216224</v>
      </c>
      <c r="O958" s="35">
        <f>ROWS($A$8:N958)</f>
        <v>951</v>
      </c>
      <c r="P958" s="35" t="str">
        <f>IF($A958='Signature Page'!$H$8,O958,"")</f>
        <v/>
      </c>
      <c r="Q958" s="35" t="str">
        <f>IFERROR(SMALL($P$8:$P$1794,ROWS($P$8:P958)),"")</f>
        <v/>
      </c>
      <c r="R958" s="31" t="str">
        <f t="shared" si="14"/>
        <v>J20051C10017</v>
      </c>
    </row>
    <row r="959" spans="1:18" s="31" customFormat="1" ht="19.7" customHeight="1" x14ac:dyDescent="0.25">
      <c r="A959" s="68" t="s">
        <v>76</v>
      </c>
      <c r="B959" s="69">
        <v>5</v>
      </c>
      <c r="C959" s="68" t="s">
        <v>1261</v>
      </c>
      <c r="D959" s="70" t="s">
        <v>1055</v>
      </c>
      <c r="E959" s="70" t="s">
        <v>1166</v>
      </c>
      <c r="F959" s="70" t="s">
        <v>1101</v>
      </c>
      <c r="G959" s="69" t="s">
        <v>1262</v>
      </c>
      <c r="H959" s="70" t="s">
        <v>1066</v>
      </c>
      <c r="I959" s="83">
        <v>1109564</v>
      </c>
      <c r="J959" s="83">
        <v>0</v>
      </c>
      <c r="K959" s="83">
        <v>106660</v>
      </c>
      <c r="L959" s="83">
        <v>0</v>
      </c>
      <c r="M959" s="83">
        <v>0</v>
      </c>
      <c r="N959" s="83">
        <v>1216224</v>
      </c>
      <c r="O959" s="35">
        <f>ROWS($A$8:N959)</f>
        <v>952</v>
      </c>
      <c r="P959" s="35" t="str">
        <f>IF($A959='Signature Page'!$H$8,O959,"")</f>
        <v/>
      </c>
      <c r="Q959" s="35" t="str">
        <f>IFERROR(SMALL($P$8:$P$1794,ROWS($P$8:P959)),"")</f>
        <v/>
      </c>
      <c r="R959" s="31" t="str">
        <f t="shared" si="14"/>
        <v>J20051C10P00</v>
      </c>
    </row>
    <row r="960" spans="1:18" s="31" customFormat="1" ht="19.7" customHeight="1" x14ac:dyDescent="0.25">
      <c r="A960" s="68" t="s">
        <v>76</v>
      </c>
      <c r="B960" s="69">
        <v>5</v>
      </c>
      <c r="C960" s="68">
        <v>54600000</v>
      </c>
      <c r="D960" s="70" t="s">
        <v>1055</v>
      </c>
      <c r="E960" s="70" t="s">
        <v>1166</v>
      </c>
      <c r="F960" s="70" t="s">
        <v>1101</v>
      </c>
      <c r="G960" s="69" t="s">
        <v>1009</v>
      </c>
      <c r="H960" s="70" t="s">
        <v>1066</v>
      </c>
      <c r="I960" s="83">
        <v>-267561364.25999999</v>
      </c>
      <c r="J960" s="83">
        <v>-36000392.670000002</v>
      </c>
      <c r="K960" s="83">
        <v>3586016.02</v>
      </c>
      <c r="L960" s="83">
        <v>0</v>
      </c>
      <c r="M960" s="83">
        <v>0</v>
      </c>
      <c r="N960" s="83">
        <v>-299975740.91000003</v>
      </c>
      <c r="O960" s="35">
        <f>ROWS($A$8:N960)</f>
        <v>953</v>
      </c>
      <c r="P960" s="35" t="str">
        <f>IF($A960='Signature Page'!$H$8,O960,"")</f>
        <v/>
      </c>
      <c r="Q960" s="35" t="str">
        <f>IFERROR(SMALL($P$8:$P$1794,ROWS($P$8:P960)),"")</f>
        <v/>
      </c>
      <c r="R960" s="31" t="str">
        <f t="shared" si="14"/>
        <v>J20054600000</v>
      </c>
    </row>
    <row r="961" spans="1:18" s="31" customFormat="1" ht="19.7" customHeight="1" x14ac:dyDescent="0.25">
      <c r="A961" s="68" t="s">
        <v>76</v>
      </c>
      <c r="B961" s="69">
        <v>5</v>
      </c>
      <c r="C961" s="68" t="s">
        <v>1010</v>
      </c>
      <c r="D961" s="70" t="s">
        <v>1055</v>
      </c>
      <c r="E961" s="70" t="s">
        <v>1166</v>
      </c>
      <c r="F961" s="70" t="s">
        <v>1101</v>
      </c>
      <c r="G961" s="69" t="s">
        <v>1011</v>
      </c>
      <c r="H961" s="70" t="s">
        <v>1066</v>
      </c>
      <c r="I961" s="83">
        <v>268321230.25999999</v>
      </c>
      <c r="J961" s="83">
        <v>0</v>
      </c>
      <c r="K961" s="83">
        <v>35582731.119999997</v>
      </c>
      <c r="L961" s="83">
        <v>0</v>
      </c>
      <c r="M961" s="83">
        <v>0</v>
      </c>
      <c r="N961" s="83">
        <v>303903961.38</v>
      </c>
      <c r="O961" s="35">
        <f>ROWS($A$8:N961)</f>
        <v>954</v>
      </c>
      <c r="P961" s="35" t="str">
        <f>IF($A961='Signature Page'!$H$8,O961,"")</f>
        <v/>
      </c>
      <c r="Q961" s="35" t="str">
        <f>IFERROR(SMALL($P$8:$P$1794,ROWS($P$8:P961)),"")</f>
        <v/>
      </c>
      <c r="R961" s="31" t="str">
        <f t="shared" si="14"/>
        <v>J20054600P00</v>
      </c>
    </row>
    <row r="962" spans="1:18" s="31" customFormat="1" ht="19.7" customHeight="1" x14ac:dyDescent="0.25">
      <c r="A962" s="68" t="s">
        <v>76</v>
      </c>
      <c r="B962" s="69">
        <v>50</v>
      </c>
      <c r="C962" s="68" t="s">
        <v>1024</v>
      </c>
      <c r="D962" s="70" t="s">
        <v>1055</v>
      </c>
      <c r="E962" s="70" t="s">
        <v>1166</v>
      </c>
      <c r="F962" s="70" t="s">
        <v>1131</v>
      </c>
      <c r="G962" s="69" t="s">
        <v>1025</v>
      </c>
      <c r="H962" s="70" t="s">
        <v>1066</v>
      </c>
      <c r="I962" s="83">
        <v>1344620.56</v>
      </c>
      <c r="J962" s="83">
        <v>0</v>
      </c>
      <c r="K962" s="83">
        <v>0</v>
      </c>
      <c r="L962" s="83">
        <v>0</v>
      </c>
      <c r="M962" s="83">
        <v>0</v>
      </c>
      <c r="N962" s="83">
        <v>1344620.56</v>
      </c>
      <c r="O962" s="35">
        <f>ROWS($A$8:N962)</f>
        <v>955</v>
      </c>
      <c r="P962" s="35" t="str">
        <f>IF($A962='Signature Page'!$H$8,O962,"")</f>
        <v/>
      </c>
      <c r="Q962" s="35" t="str">
        <f>IFERROR(SMALL($P$8:$P$1794,ROWS($P$8:P962)),"")</f>
        <v/>
      </c>
      <c r="R962" s="31" t="str">
        <f t="shared" si="14"/>
        <v>J20055420P00</v>
      </c>
    </row>
    <row r="963" spans="1:18" s="31" customFormat="1" ht="19.7" customHeight="1" x14ac:dyDescent="0.25">
      <c r="A963" s="68" t="s">
        <v>76</v>
      </c>
      <c r="B963" s="69">
        <v>5</v>
      </c>
      <c r="C963" s="68">
        <v>58010000</v>
      </c>
      <c r="D963" s="70" t="s">
        <v>1055</v>
      </c>
      <c r="E963" s="70" t="s">
        <v>1166</v>
      </c>
      <c r="F963" s="70" t="s">
        <v>1101</v>
      </c>
      <c r="G963" s="69" t="s">
        <v>1036</v>
      </c>
      <c r="H963" s="70" t="s">
        <v>1066</v>
      </c>
      <c r="I963" s="83">
        <v>-101555609.26000001</v>
      </c>
      <c r="J963" s="83">
        <v>-18449688.27</v>
      </c>
      <c r="K963" s="83">
        <v>4606882.91</v>
      </c>
      <c r="L963" s="83">
        <v>0</v>
      </c>
      <c r="M963" s="83">
        <v>0</v>
      </c>
      <c r="N963" s="83">
        <v>-115398414.62</v>
      </c>
      <c r="O963" s="35">
        <f>ROWS($A$8:N963)</f>
        <v>956</v>
      </c>
      <c r="P963" s="35" t="str">
        <f>IF($A963='Signature Page'!$H$8,O963,"")</f>
        <v/>
      </c>
      <c r="Q963" s="35" t="str">
        <f>IFERROR(SMALL($P$8:$P$1794,ROWS($P$8:P963)),"")</f>
        <v/>
      </c>
      <c r="R963" s="31" t="str">
        <f t="shared" si="14"/>
        <v>J20058010000</v>
      </c>
    </row>
    <row r="964" spans="1:18" s="31" customFormat="1" ht="19.7" customHeight="1" x14ac:dyDescent="0.25">
      <c r="A964" s="68" t="s">
        <v>76</v>
      </c>
      <c r="B964" s="69">
        <v>5</v>
      </c>
      <c r="C964" s="68" t="s">
        <v>1037</v>
      </c>
      <c r="D964" s="70" t="s">
        <v>1055</v>
      </c>
      <c r="E964" s="70" t="s">
        <v>1166</v>
      </c>
      <c r="F964" s="70" t="s">
        <v>1101</v>
      </c>
      <c r="G964" s="69" t="s">
        <v>1038</v>
      </c>
      <c r="H964" s="70" t="s">
        <v>1066</v>
      </c>
      <c r="I964" s="83">
        <v>102044558.54000001</v>
      </c>
      <c r="J964" s="83">
        <v>0</v>
      </c>
      <c r="K964" s="83">
        <v>14797275.720000001</v>
      </c>
      <c r="L964" s="83">
        <v>0</v>
      </c>
      <c r="M964" s="83">
        <v>0</v>
      </c>
      <c r="N964" s="83">
        <v>116841834.26000001</v>
      </c>
      <c r="O964" s="35">
        <f>ROWS($A$8:N964)</f>
        <v>957</v>
      </c>
      <c r="P964" s="35" t="str">
        <f>IF($A964='Signature Page'!$H$8,O964,"")</f>
        <v/>
      </c>
      <c r="Q964" s="35" t="str">
        <f>IFERROR(SMALL($P$8:$P$1794,ROWS($P$8:P964)),"")</f>
        <v/>
      </c>
      <c r="R964" s="31" t="str">
        <f t="shared" si="14"/>
        <v>J20058010P00</v>
      </c>
    </row>
    <row r="965" spans="1:18" s="31" customFormat="1" ht="19.7" customHeight="1" x14ac:dyDescent="0.25">
      <c r="A965" s="68" t="s">
        <v>77</v>
      </c>
      <c r="B965" s="69">
        <v>1</v>
      </c>
      <c r="C965" s="68">
        <v>10010000</v>
      </c>
      <c r="D965" s="70" t="s">
        <v>1053</v>
      </c>
      <c r="E965" s="70" t="s">
        <v>78</v>
      </c>
      <c r="F965" s="70" t="s">
        <v>128</v>
      </c>
      <c r="G965" s="69" t="s">
        <v>128</v>
      </c>
      <c r="H965" s="70" t="s">
        <v>1058</v>
      </c>
      <c r="I965" s="83">
        <v>3274.05</v>
      </c>
      <c r="J965" s="83">
        <v>0</v>
      </c>
      <c r="K965" s="83">
        <v>119115215</v>
      </c>
      <c r="L965" s="83">
        <v>4199022.83</v>
      </c>
      <c r="M965" s="83">
        <v>0</v>
      </c>
      <c r="N965" s="83">
        <v>123317511.88</v>
      </c>
      <c r="O965" s="35">
        <f>ROWS($A$8:N965)</f>
        <v>958</v>
      </c>
      <c r="P965" s="35" t="str">
        <f>IF($A965='Signature Page'!$H$8,O965,"")</f>
        <v/>
      </c>
      <c r="Q965" s="35" t="str">
        <f>IFERROR(SMALL($P$8:$P$1794,ROWS($P$8:P965)),"")</f>
        <v/>
      </c>
      <c r="R965" s="31" t="str">
        <f t="shared" si="14"/>
        <v>K05010010000</v>
      </c>
    </row>
    <row r="966" spans="1:18" s="31" customFormat="1" ht="19.7" customHeight="1" x14ac:dyDescent="0.25">
      <c r="A966" s="68" t="s">
        <v>77</v>
      </c>
      <c r="B966" s="69">
        <v>1</v>
      </c>
      <c r="C966" s="68">
        <v>10010021</v>
      </c>
      <c r="D966" s="70" t="s">
        <v>1053</v>
      </c>
      <c r="E966" s="70" t="s">
        <v>78</v>
      </c>
      <c r="F966" s="70" t="s">
        <v>128</v>
      </c>
      <c r="G966" s="69" t="s">
        <v>131</v>
      </c>
      <c r="H966" s="70" t="s">
        <v>1058</v>
      </c>
      <c r="I966" s="83">
        <v>0</v>
      </c>
      <c r="J966" s="83">
        <v>0</v>
      </c>
      <c r="K966" s="83">
        <v>4407330.83</v>
      </c>
      <c r="L966" s="83">
        <v>-5023271.83</v>
      </c>
      <c r="M966" s="83">
        <v>0</v>
      </c>
      <c r="N966" s="83">
        <v>-615941</v>
      </c>
      <c r="O966" s="35">
        <f>ROWS($A$8:N966)</f>
        <v>959</v>
      </c>
      <c r="P966" s="35" t="str">
        <f>IF($A966='Signature Page'!$H$8,O966,"")</f>
        <v/>
      </c>
      <c r="Q966" s="35" t="str">
        <f>IFERROR(SMALL($P$8:$P$1794,ROWS($P$8:P966)),"")</f>
        <v/>
      </c>
      <c r="R966" s="31" t="str">
        <f t="shared" si="14"/>
        <v>K05010010021</v>
      </c>
    </row>
    <row r="967" spans="1:18" s="31" customFormat="1" ht="19.7" customHeight="1" x14ac:dyDescent="0.25">
      <c r="A967" s="68" t="s">
        <v>77</v>
      </c>
      <c r="B967" s="69">
        <v>1</v>
      </c>
      <c r="C967" s="68">
        <v>10050023</v>
      </c>
      <c r="D967" s="70" t="s">
        <v>1053</v>
      </c>
      <c r="E967" s="70" t="s">
        <v>78</v>
      </c>
      <c r="F967" s="70" t="s">
        <v>128</v>
      </c>
      <c r="G967" s="69" t="s">
        <v>1489</v>
      </c>
      <c r="H967" s="70" t="s">
        <v>1058</v>
      </c>
      <c r="I967" s="83">
        <v>0</v>
      </c>
      <c r="J967" s="83">
        <v>0</v>
      </c>
      <c r="K967" s="83">
        <v>16453006.539999999</v>
      </c>
      <c r="L967" s="83">
        <v>1532249</v>
      </c>
      <c r="M967" s="83">
        <v>0</v>
      </c>
      <c r="N967" s="83">
        <v>17985255.539999999</v>
      </c>
      <c r="O967" s="35">
        <f>ROWS($A$8:N967)</f>
        <v>960</v>
      </c>
      <c r="P967" s="35" t="str">
        <f>IF($A967='Signature Page'!$H$8,O967,"")</f>
        <v/>
      </c>
      <c r="Q967" s="35" t="str">
        <f>IFERROR(SMALL($P$8:$P$1794,ROWS($P$8:P967)),"")</f>
        <v/>
      </c>
      <c r="R967" s="31" t="str">
        <f t="shared" si="14"/>
        <v>K05010050023</v>
      </c>
    </row>
    <row r="968" spans="1:18" s="31" customFormat="1" ht="19.7" customHeight="1" x14ac:dyDescent="0.25">
      <c r="A968" s="68" t="s">
        <v>77</v>
      </c>
      <c r="B968" s="69">
        <v>1</v>
      </c>
      <c r="C968" s="68">
        <v>28230000</v>
      </c>
      <c r="D968" s="70" t="s">
        <v>1053</v>
      </c>
      <c r="E968" s="70" t="s">
        <v>78</v>
      </c>
      <c r="F968" s="70" t="s">
        <v>128</v>
      </c>
      <c r="G968" s="69" t="s">
        <v>136</v>
      </c>
      <c r="H968" s="70" t="s">
        <v>1058</v>
      </c>
      <c r="I968" s="83">
        <v>0</v>
      </c>
      <c r="J968" s="83">
        <v>-641844.43000000005</v>
      </c>
      <c r="K968" s="83">
        <v>0</v>
      </c>
      <c r="L968" s="83">
        <v>0</v>
      </c>
      <c r="M968" s="83">
        <v>0</v>
      </c>
      <c r="N968" s="83">
        <v>-641844.43000000005</v>
      </c>
      <c r="O968" s="35">
        <f>ROWS($A$8:N968)</f>
        <v>961</v>
      </c>
      <c r="P968" s="35" t="str">
        <f>IF($A968='Signature Page'!$H$8,O968,"")</f>
        <v/>
      </c>
      <c r="Q968" s="35" t="str">
        <f>IFERROR(SMALL($P$8:$P$1794,ROWS($P$8:P968)),"")</f>
        <v/>
      </c>
      <c r="R968" s="31" t="str">
        <f t="shared" ref="R968:R1031" si="15">CONCATENATE(A968,C968)</f>
        <v>K05028230000</v>
      </c>
    </row>
    <row r="969" spans="1:18" s="31" customFormat="1" ht="19.7" customHeight="1" x14ac:dyDescent="0.25">
      <c r="A969" s="68" t="s">
        <v>77</v>
      </c>
      <c r="B969" s="69">
        <v>1</v>
      </c>
      <c r="C969" s="68">
        <v>28370000</v>
      </c>
      <c r="D969" s="70" t="s">
        <v>1053</v>
      </c>
      <c r="E969" s="70" t="s">
        <v>78</v>
      </c>
      <c r="F969" s="70" t="s">
        <v>128</v>
      </c>
      <c r="G969" s="69" t="s">
        <v>137</v>
      </c>
      <c r="H969" s="70" t="s">
        <v>1058</v>
      </c>
      <c r="I969" s="83">
        <v>0</v>
      </c>
      <c r="J969" s="83">
        <v>-467.86</v>
      </c>
      <c r="K969" s="83">
        <v>0</v>
      </c>
      <c r="L969" s="83">
        <v>0</v>
      </c>
      <c r="M969" s="83">
        <v>0</v>
      </c>
      <c r="N969" s="83">
        <v>-467.86</v>
      </c>
      <c r="O969" s="35">
        <f>ROWS($A$8:N969)</f>
        <v>962</v>
      </c>
      <c r="P969" s="35" t="str">
        <f>IF($A969='Signature Page'!$H$8,O969,"")</f>
        <v/>
      </c>
      <c r="Q969" s="35" t="str">
        <f>IFERROR(SMALL($P$8:$P$1794,ROWS($P$8:P969)),"")</f>
        <v/>
      </c>
      <c r="R969" s="31" t="str">
        <f t="shared" si="15"/>
        <v>K05028370000</v>
      </c>
    </row>
    <row r="970" spans="1:18" s="31" customFormat="1" ht="19.7" customHeight="1" x14ac:dyDescent="0.25">
      <c r="A970" s="68" t="s">
        <v>77</v>
      </c>
      <c r="B970" s="69">
        <v>1</v>
      </c>
      <c r="C970" s="68">
        <v>30350000</v>
      </c>
      <c r="D970" s="70" t="s">
        <v>1057</v>
      </c>
      <c r="E970" s="70" t="s">
        <v>78</v>
      </c>
      <c r="F970" s="70" t="s">
        <v>128</v>
      </c>
      <c r="G970" s="69" t="s">
        <v>144</v>
      </c>
      <c r="H970" s="70" t="s">
        <v>1058</v>
      </c>
      <c r="I970" s="83">
        <v>-2645809.34</v>
      </c>
      <c r="J970" s="83">
        <v>-480000</v>
      </c>
      <c r="K970" s="83">
        <v>531789.18999999994</v>
      </c>
      <c r="L970" s="83">
        <v>-11042.99</v>
      </c>
      <c r="M970" s="83">
        <v>0</v>
      </c>
      <c r="N970" s="83">
        <v>-2605063.14</v>
      </c>
      <c r="O970" s="35">
        <f>ROWS($A$8:N970)</f>
        <v>963</v>
      </c>
      <c r="P970" s="35" t="str">
        <f>IF($A970='Signature Page'!$H$8,O970,"")</f>
        <v/>
      </c>
      <c r="Q970" s="35" t="str">
        <f>IFERROR(SMALL($P$8:$P$1794,ROWS($P$8:P970)),"")</f>
        <v/>
      </c>
      <c r="R970" s="31" t="str">
        <f t="shared" si="15"/>
        <v>K05030350000</v>
      </c>
    </row>
    <row r="971" spans="1:18" s="31" customFormat="1" ht="19.7" customHeight="1" x14ac:dyDescent="0.25">
      <c r="A971" s="68" t="s">
        <v>77</v>
      </c>
      <c r="B971" s="69">
        <v>1</v>
      </c>
      <c r="C971" s="68">
        <v>30350017</v>
      </c>
      <c r="D971" s="70" t="s">
        <v>1488</v>
      </c>
      <c r="E971" s="70" t="s">
        <v>78</v>
      </c>
      <c r="F971" s="70" t="s">
        <v>128</v>
      </c>
      <c r="G971" s="69" t="s">
        <v>1104</v>
      </c>
      <c r="H971" s="70" t="s">
        <v>1058</v>
      </c>
      <c r="I971" s="83">
        <v>-1422559.57</v>
      </c>
      <c r="J971" s="83">
        <v>0</v>
      </c>
      <c r="K971" s="83">
        <v>1327058.82</v>
      </c>
      <c r="L971" s="83">
        <v>0</v>
      </c>
      <c r="M971" s="83">
        <v>0</v>
      </c>
      <c r="N971" s="83">
        <v>-95500.750000000204</v>
      </c>
      <c r="O971" s="35">
        <f>ROWS($A$8:N971)</f>
        <v>964</v>
      </c>
      <c r="P971" s="35" t="str">
        <f>IF($A971='Signature Page'!$H$8,O971,"")</f>
        <v/>
      </c>
      <c r="Q971" s="35" t="str">
        <f>IFERROR(SMALL($P$8:$P$1794,ROWS($P$8:P971)),"")</f>
        <v/>
      </c>
      <c r="R971" s="31" t="str">
        <f t="shared" si="15"/>
        <v>K05030350017</v>
      </c>
    </row>
    <row r="972" spans="1:18" s="31" customFormat="1" ht="19.7" customHeight="1" x14ac:dyDescent="0.25">
      <c r="A972" s="68" t="s">
        <v>77</v>
      </c>
      <c r="B972" s="69">
        <v>1</v>
      </c>
      <c r="C972" s="68">
        <v>30980000</v>
      </c>
      <c r="D972" s="70" t="s">
        <v>1055</v>
      </c>
      <c r="E972" s="70" t="s">
        <v>78</v>
      </c>
      <c r="F972" s="70" t="s">
        <v>128</v>
      </c>
      <c r="G972" s="69" t="s">
        <v>230</v>
      </c>
      <c r="H972" s="70" t="s">
        <v>1058</v>
      </c>
      <c r="I972" s="83">
        <v>-7130.29</v>
      </c>
      <c r="J972" s="83">
        <v>-421.1</v>
      </c>
      <c r="K972" s="83">
        <v>2000</v>
      </c>
      <c r="L972" s="83">
        <v>0</v>
      </c>
      <c r="M972" s="83">
        <v>0</v>
      </c>
      <c r="N972" s="83">
        <v>-5551.39</v>
      </c>
      <c r="O972" s="35">
        <f>ROWS($A$8:N972)</f>
        <v>965</v>
      </c>
      <c r="P972" s="35" t="str">
        <f>IF($A972='Signature Page'!$H$8,O972,"")</f>
        <v/>
      </c>
      <c r="Q972" s="35" t="str">
        <f>IFERROR(SMALL($P$8:$P$1794,ROWS($P$8:P972)),"")</f>
        <v/>
      </c>
      <c r="R972" s="31" t="str">
        <f t="shared" si="15"/>
        <v>K05030980000</v>
      </c>
    </row>
    <row r="973" spans="1:18" s="31" customFormat="1" ht="19.7" customHeight="1" x14ac:dyDescent="0.25">
      <c r="A973" s="68" t="s">
        <v>77</v>
      </c>
      <c r="B973" s="69">
        <v>1</v>
      </c>
      <c r="C973" s="68">
        <v>31980000</v>
      </c>
      <c r="D973" s="70" t="s">
        <v>1055</v>
      </c>
      <c r="E973" s="70" t="s">
        <v>78</v>
      </c>
      <c r="F973" s="70" t="s">
        <v>128</v>
      </c>
      <c r="G973" s="69" t="s">
        <v>267</v>
      </c>
      <c r="H973" s="70" t="s">
        <v>1058</v>
      </c>
      <c r="I973" s="83">
        <v>-1124545.71</v>
      </c>
      <c r="J973" s="83">
        <v>-1368264.19</v>
      </c>
      <c r="K973" s="83">
        <v>1438010.01</v>
      </c>
      <c r="L973" s="83">
        <v>0</v>
      </c>
      <c r="M973" s="83">
        <v>0</v>
      </c>
      <c r="N973" s="83">
        <v>-1054799.8899999999</v>
      </c>
      <c r="O973" s="35">
        <f>ROWS($A$8:N973)</f>
        <v>966</v>
      </c>
      <c r="P973" s="35" t="str">
        <f>IF($A973='Signature Page'!$H$8,O973,"")</f>
        <v/>
      </c>
      <c r="Q973" s="35" t="str">
        <f>IFERROR(SMALL($P$8:$P$1794,ROWS($P$8:P973)),"")</f>
        <v/>
      </c>
      <c r="R973" s="31" t="str">
        <f t="shared" si="15"/>
        <v>K05031980000</v>
      </c>
    </row>
    <row r="974" spans="1:18" s="31" customFormat="1" ht="19.7" customHeight="1" x14ac:dyDescent="0.25">
      <c r="A974" s="68" t="s">
        <v>77</v>
      </c>
      <c r="B974" s="69">
        <v>1</v>
      </c>
      <c r="C974" s="68">
        <v>33240001</v>
      </c>
      <c r="D974" s="70" t="s">
        <v>1055</v>
      </c>
      <c r="E974" s="70" t="s">
        <v>78</v>
      </c>
      <c r="F974" s="70" t="s">
        <v>128</v>
      </c>
      <c r="G974" s="69" t="s">
        <v>314</v>
      </c>
      <c r="H974" s="70" t="s">
        <v>1058</v>
      </c>
      <c r="I974" s="83">
        <v>-23177.32</v>
      </c>
      <c r="J974" s="83">
        <v>0</v>
      </c>
      <c r="K974" s="83">
        <v>2160121.35</v>
      </c>
      <c r="L974" s="83">
        <v>-2200000</v>
      </c>
      <c r="M974" s="83">
        <v>0</v>
      </c>
      <c r="N974" s="83">
        <v>-63055.969999999703</v>
      </c>
      <c r="O974" s="35">
        <f>ROWS($A$8:N974)</f>
        <v>967</v>
      </c>
      <c r="P974" s="35" t="str">
        <f>IF($A974='Signature Page'!$H$8,O974,"")</f>
        <v/>
      </c>
      <c r="Q974" s="35" t="str">
        <f>IFERROR(SMALL($P$8:$P$1794,ROWS($P$8:P974)),"")</f>
        <v/>
      </c>
      <c r="R974" s="31" t="str">
        <f t="shared" si="15"/>
        <v>K05033240001</v>
      </c>
    </row>
    <row r="975" spans="1:18" s="31" customFormat="1" ht="19.7" customHeight="1" x14ac:dyDescent="0.25">
      <c r="A975" s="68" t="s">
        <v>77</v>
      </c>
      <c r="B975" s="69">
        <v>1</v>
      </c>
      <c r="C975" s="68">
        <v>33240002</v>
      </c>
      <c r="D975" s="70" t="s">
        <v>1055</v>
      </c>
      <c r="E975" s="70" t="s">
        <v>78</v>
      </c>
      <c r="F975" s="70" t="s">
        <v>128</v>
      </c>
      <c r="G975" s="69" t="s">
        <v>315</v>
      </c>
      <c r="H975" s="70" t="s">
        <v>1058</v>
      </c>
      <c r="I975" s="83">
        <v>-4217086.6399999997</v>
      </c>
      <c r="J975" s="83">
        <v>-4513854.59</v>
      </c>
      <c r="K975" s="83">
        <v>1977548.27</v>
      </c>
      <c r="L975" s="83">
        <v>3368075.07</v>
      </c>
      <c r="M975" s="83">
        <v>0</v>
      </c>
      <c r="N975" s="83">
        <v>-3385317.89</v>
      </c>
      <c r="O975" s="35">
        <f>ROWS($A$8:N975)</f>
        <v>968</v>
      </c>
      <c r="P975" s="35" t="str">
        <f>IF($A975='Signature Page'!$H$8,O975,"")</f>
        <v/>
      </c>
      <c r="Q975" s="35" t="str">
        <f>IFERROR(SMALL($P$8:$P$1794,ROWS($P$8:P975)),"")</f>
        <v/>
      </c>
      <c r="R975" s="31" t="str">
        <f t="shared" si="15"/>
        <v>K05033240002</v>
      </c>
    </row>
    <row r="976" spans="1:18" s="31" customFormat="1" ht="19.7" customHeight="1" x14ac:dyDescent="0.25">
      <c r="A976" s="68" t="s">
        <v>77</v>
      </c>
      <c r="B976" s="69">
        <v>1</v>
      </c>
      <c r="C976" s="68">
        <v>33550000</v>
      </c>
      <c r="D976" s="70" t="s">
        <v>1057</v>
      </c>
      <c r="E976" s="70" t="s">
        <v>78</v>
      </c>
      <c r="F976" s="70" t="s">
        <v>128</v>
      </c>
      <c r="G976" s="69" t="s">
        <v>325</v>
      </c>
      <c r="H976" s="70" t="s">
        <v>1058</v>
      </c>
      <c r="I976" s="83">
        <v>-54902.53</v>
      </c>
      <c r="J976" s="83">
        <v>-159623.21</v>
      </c>
      <c r="K976" s="83">
        <v>167450.20000000001</v>
      </c>
      <c r="L976" s="83">
        <v>0</v>
      </c>
      <c r="M976" s="83">
        <v>0</v>
      </c>
      <c r="N976" s="83">
        <v>-47075.54</v>
      </c>
      <c r="O976" s="35">
        <f>ROWS($A$8:N976)</f>
        <v>969</v>
      </c>
      <c r="P976" s="35" t="str">
        <f>IF($A976='Signature Page'!$H$8,O976,"")</f>
        <v/>
      </c>
      <c r="Q976" s="35" t="str">
        <f>IFERROR(SMALL($P$8:$P$1794,ROWS($P$8:P976)),"")</f>
        <v/>
      </c>
      <c r="R976" s="31" t="str">
        <f t="shared" si="15"/>
        <v>K05033550000</v>
      </c>
    </row>
    <row r="977" spans="1:18" s="31" customFormat="1" ht="19.7" customHeight="1" x14ac:dyDescent="0.25">
      <c r="A977" s="68" t="s">
        <v>77</v>
      </c>
      <c r="B977" s="69">
        <v>1</v>
      </c>
      <c r="C977" s="68" t="s">
        <v>335</v>
      </c>
      <c r="D977" s="70" t="s">
        <v>1057</v>
      </c>
      <c r="E977" s="70" t="s">
        <v>78</v>
      </c>
      <c r="F977" s="70" t="s">
        <v>128</v>
      </c>
      <c r="G977" s="69" t="s">
        <v>336</v>
      </c>
      <c r="H977" s="70" t="s">
        <v>1058</v>
      </c>
      <c r="I977" s="83">
        <v>-301144.90999999997</v>
      </c>
      <c r="J977" s="83">
        <v>-472749.18</v>
      </c>
      <c r="K977" s="83">
        <v>405070.93</v>
      </c>
      <c r="L977" s="83">
        <v>0</v>
      </c>
      <c r="M977" s="83">
        <v>0</v>
      </c>
      <c r="N977" s="83">
        <v>-368823.16</v>
      </c>
      <c r="O977" s="35">
        <f>ROWS($A$8:N977)</f>
        <v>970</v>
      </c>
      <c r="P977" s="35" t="str">
        <f>IF($A977='Signature Page'!$H$8,O977,"")</f>
        <v/>
      </c>
      <c r="Q977" s="35" t="str">
        <f>IFERROR(SMALL($P$8:$P$1794,ROWS($P$8:P977)),"")</f>
        <v/>
      </c>
      <c r="R977" s="31" t="str">
        <f t="shared" si="15"/>
        <v>K05033D70000</v>
      </c>
    </row>
    <row r="978" spans="1:18" s="31" customFormat="1" ht="19.7" customHeight="1" x14ac:dyDescent="0.25">
      <c r="A978" s="68" t="s">
        <v>77</v>
      </c>
      <c r="B978" s="69">
        <v>1</v>
      </c>
      <c r="C978" s="68">
        <v>34680001</v>
      </c>
      <c r="D978" s="70" t="s">
        <v>1057</v>
      </c>
      <c r="E978" s="70" t="s">
        <v>78</v>
      </c>
      <c r="F978" s="70" t="s">
        <v>128</v>
      </c>
      <c r="G978" s="69" t="s">
        <v>364</v>
      </c>
      <c r="H978" s="70" t="s">
        <v>1058</v>
      </c>
      <c r="I978" s="83">
        <v>-272084.3</v>
      </c>
      <c r="J978" s="83">
        <v>-22336.79</v>
      </c>
      <c r="K978" s="83">
        <v>3761.95</v>
      </c>
      <c r="L978" s="83">
        <v>0</v>
      </c>
      <c r="M978" s="83">
        <v>0</v>
      </c>
      <c r="N978" s="83">
        <v>-290659.14</v>
      </c>
      <c r="O978" s="35">
        <f>ROWS($A$8:N978)</f>
        <v>971</v>
      </c>
      <c r="P978" s="35" t="str">
        <f>IF($A978='Signature Page'!$H$8,O978,"")</f>
        <v/>
      </c>
      <c r="Q978" s="35" t="str">
        <f>IFERROR(SMALL($P$8:$P$1794,ROWS($P$8:P978)),"")</f>
        <v/>
      </c>
      <c r="R978" s="31" t="str">
        <f t="shared" si="15"/>
        <v>K05034680001</v>
      </c>
    </row>
    <row r="979" spans="1:18" s="31" customFormat="1" ht="19.7" customHeight="1" x14ac:dyDescent="0.25">
      <c r="A979" s="68" t="s">
        <v>77</v>
      </c>
      <c r="B979" s="69">
        <v>1</v>
      </c>
      <c r="C979" s="68">
        <v>34680002</v>
      </c>
      <c r="D979" s="70" t="s">
        <v>1057</v>
      </c>
      <c r="E979" s="70" t="s">
        <v>78</v>
      </c>
      <c r="F979" s="70" t="s">
        <v>128</v>
      </c>
      <c r="G979" s="69" t="s">
        <v>365</v>
      </c>
      <c r="H979" s="70" t="s">
        <v>1058</v>
      </c>
      <c r="I979" s="83">
        <v>-837704.61</v>
      </c>
      <c r="J979" s="83">
        <v>-158314.53</v>
      </c>
      <c r="K979" s="83">
        <v>289920.81</v>
      </c>
      <c r="L979" s="83">
        <v>0</v>
      </c>
      <c r="M979" s="83">
        <v>0</v>
      </c>
      <c r="N979" s="83">
        <v>-706098.33</v>
      </c>
      <c r="O979" s="35">
        <f>ROWS($A$8:N979)</f>
        <v>972</v>
      </c>
      <c r="P979" s="35" t="str">
        <f>IF($A979='Signature Page'!$H$8,O979,"")</f>
        <v/>
      </c>
      <c r="Q979" s="35" t="str">
        <f>IFERROR(SMALL($P$8:$P$1794,ROWS($P$8:P979)),"")</f>
        <v/>
      </c>
      <c r="R979" s="31" t="str">
        <f t="shared" si="15"/>
        <v>K05034680002</v>
      </c>
    </row>
    <row r="980" spans="1:18" s="31" customFormat="1" ht="19.7" customHeight="1" x14ac:dyDescent="0.25">
      <c r="A980" s="68" t="s">
        <v>77</v>
      </c>
      <c r="B980" s="69">
        <v>1</v>
      </c>
      <c r="C980" s="68">
        <v>34680003</v>
      </c>
      <c r="D980" s="70" t="s">
        <v>1057</v>
      </c>
      <c r="E980" s="70" t="s">
        <v>78</v>
      </c>
      <c r="F980" s="70" t="s">
        <v>128</v>
      </c>
      <c r="G980" s="69" t="s">
        <v>366</v>
      </c>
      <c r="H980" s="70" t="s">
        <v>1058</v>
      </c>
      <c r="I980" s="83">
        <v>-89605.68</v>
      </c>
      <c r="J980" s="83">
        <v>-1398.85</v>
      </c>
      <c r="K980" s="83">
        <v>0</v>
      </c>
      <c r="L980" s="83">
        <v>0</v>
      </c>
      <c r="M980" s="83">
        <v>0</v>
      </c>
      <c r="N980" s="83">
        <v>-91004.53</v>
      </c>
      <c r="O980" s="35">
        <f>ROWS($A$8:N980)</f>
        <v>973</v>
      </c>
      <c r="P980" s="35" t="str">
        <f>IF($A980='Signature Page'!$H$8,O980,"")</f>
        <v/>
      </c>
      <c r="Q980" s="35" t="str">
        <f>IFERROR(SMALL($P$8:$P$1794,ROWS($P$8:P980)),"")</f>
        <v/>
      </c>
      <c r="R980" s="31" t="str">
        <f t="shared" si="15"/>
        <v>K05034680003</v>
      </c>
    </row>
    <row r="981" spans="1:18" s="31" customFormat="1" ht="19.7" customHeight="1" x14ac:dyDescent="0.25">
      <c r="A981" s="68" t="s">
        <v>77</v>
      </c>
      <c r="B981" s="69">
        <v>1</v>
      </c>
      <c r="C981" s="68">
        <v>34680004</v>
      </c>
      <c r="D981" s="70" t="s">
        <v>1057</v>
      </c>
      <c r="E981" s="70" t="s">
        <v>78</v>
      </c>
      <c r="F981" s="70" t="s">
        <v>128</v>
      </c>
      <c r="G981" s="69" t="s">
        <v>367</v>
      </c>
      <c r="H981" s="70" t="s">
        <v>1058</v>
      </c>
      <c r="I981" s="83">
        <v>-3664.3</v>
      </c>
      <c r="J981" s="83">
        <v>0</v>
      </c>
      <c r="K981" s="83">
        <v>0</v>
      </c>
      <c r="L981" s="83">
        <v>0</v>
      </c>
      <c r="M981" s="83">
        <v>0</v>
      </c>
      <c r="N981" s="83">
        <v>-3664.3</v>
      </c>
      <c r="O981" s="35">
        <f>ROWS($A$8:N981)</f>
        <v>974</v>
      </c>
      <c r="P981" s="35" t="str">
        <f>IF($A981='Signature Page'!$H$8,O981,"")</f>
        <v/>
      </c>
      <c r="Q981" s="35" t="str">
        <f>IFERROR(SMALL($P$8:$P$1794,ROWS($P$8:P981)),"")</f>
        <v/>
      </c>
      <c r="R981" s="31" t="str">
        <f t="shared" si="15"/>
        <v>K05034680004</v>
      </c>
    </row>
    <row r="982" spans="1:18" s="31" customFormat="1" ht="19.7" customHeight="1" x14ac:dyDescent="0.25">
      <c r="A982" s="68" t="s">
        <v>77</v>
      </c>
      <c r="B982" s="69">
        <v>1</v>
      </c>
      <c r="C982" s="68">
        <v>35370000</v>
      </c>
      <c r="D982" s="70" t="s">
        <v>1055</v>
      </c>
      <c r="E982" s="70" t="s">
        <v>78</v>
      </c>
      <c r="F982" s="70" t="s">
        <v>128</v>
      </c>
      <c r="G982" s="69" t="s">
        <v>405</v>
      </c>
      <c r="H982" s="70" t="s">
        <v>1058</v>
      </c>
      <c r="I982" s="83">
        <v>-3802432.03</v>
      </c>
      <c r="J982" s="83">
        <v>-1436921.22</v>
      </c>
      <c r="K982" s="83">
        <v>2005013.39</v>
      </c>
      <c r="L982" s="83">
        <v>0</v>
      </c>
      <c r="M982" s="83">
        <v>0</v>
      </c>
      <c r="N982" s="83">
        <v>-3234339.86</v>
      </c>
      <c r="O982" s="35">
        <f>ROWS($A$8:N982)</f>
        <v>975</v>
      </c>
      <c r="P982" s="35" t="str">
        <f>IF($A982='Signature Page'!$H$8,O982,"")</f>
        <v/>
      </c>
      <c r="Q982" s="35" t="str">
        <f>IFERROR(SMALL($P$8:$P$1794,ROWS($P$8:P982)),"")</f>
        <v/>
      </c>
      <c r="R982" s="31" t="str">
        <f t="shared" si="15"/>
        <v>K05035370000</v>
      </c>
    </row>
    <row r="983" spans="1:18" s="31" customFormat="1" ht="19.7" customHeight="1" x14ac:dyDescent="0.25">
      <c r="A983" s="68" t="s">
        <v>77</v>
      </c>
      <c r="B983" s="69">
        <v>5</v>
      </c>
      <c r="C983" s="68">
        <v>35940000</v>
      </c>
      <c r="D983" s="70" t="s">
        <v>1055</v>
      </c>
      <c r="E983" s="70" t="s">
        <v>78</v>
      </c>
      <c r="F983" s="70" t="s">
        <v>1101</v>
      </c>
      <c r="G983" s="69" t="s">
        <v>416</v>
      </c>
      <c r="H983" s="70" t="s">
        <v>1058</v>
      </c>
      <c r="I983" s="83">
        <v>-2289303.94</v>
      </c>
      <c r="J983" s="83">
        <v>-2061948.09</v>
      </c>
      <c r="K983" s="83">
        <v>3176002.09</v>
      </c>
      <c r="L983" s="83">
        <v>0</v>
      </c>
      <c r="M983" s="83">
        <v>0</v>
      </c>
      <c r="N983" s="83">
        <v>-1175249.94</v>
      </c>
      <c r="O983" s="35">
        <f>ROWS($A$8:N983)</f>
        <v>976</v>
      </c>
      <c r="P983" s="35" t="str">
        <f>IF($A983='Signature Page'!$H$8,O983,"")</f>
        <v/>
      </c>
      <c r="Q983" s="35" t="str">
        <f>IFERROR(SMALL($P$8:$P$1794,ROWS($P$8:P983)),"")</f>
        <v/>
      </c>
      <c r="R983" s="31" t="str">
        <f t="shared" si="15"/>
        <v>K05035940000</v>
      </c>
    </row>
    <row r="984" spans="1:18" s="31" customFormat="1" ht="19.7" customHeight="1" x14ac:dyDescent="0.25">
      <c r="A984" s="68" t="s">
        <v>77</v>
      </c>
      <c r="B984" s="69">
        <v>998</v>
      </c>
      <c r="C984" s="68">
        <v>36008000</v>
      </c>
      <c r="D984" s="70" t="s">
        <v>1054</v>
      </c>
      <c r="E984" s="70" t="s">
        <v>78</v>
      </c>
      <c r="F984" s="70" t="s">
        <v>1105</v>
      </c>
      <c r="G984" s="69" t="s">
        <v>1304</v>
      </c>
      <c r="H984" s="70" t="s">
        <v>1058</v>
      </c>
      <c r="I984" s="83">
        <v>0</v>
      </c>
      <c r="J984" s="83">
        <v>0</v>
      </c>
      <c r="K984" s="83">
        <v>0</v>
      </c>
      <c r="L984" s="83">
        <v>-708000</v>
      </c>
      <c r="M984" s="83">
        <v>0</v>
      </c>
      <c r="N984" s="83">
        <v>-708000</v>
      </c>
      <c r="O984" s="35">
        <f>ROWS($A$8:N984)</f>
        <v>977</v>
      </c>
      <c r="P984" s="35" t="str">
        <f>IF($A984='Signature Page'!$H$8,O984,"")</f>
        <v/>
      </c>
      <c r="Q984" s="35" t="str">
        <f>IFERROR(SMALL($P$8:$P$1794,ROWS($P$8:P984)),"")</f>
        <v/>
      </c>
      <c r="R984" s="31" t="str">
        <f t="shared" si="15"/>
        <v>K05036008000</v>
      </c>
    </row>
    <row r="985" spans="1:18" s="31" customFormat="1" ht="19.7" customHeight="1" x14ac:dyDescent="0.25">
      <c r="A985" s="68" t="s">
        <v>77</v>
      </c>
      <c r="B985" s="69">
        <v>1</v>
      </c>
      <c r="C985" s="68">
        <v>36340000</v>
      </c>
      <c r="D985" s="70" t="s">
        <v>1054</v>
      </c>
      <c r="E985" s="70" t="s">
        <v>78</v>
      </c>
      <c r="F985" s="70" t="s">
        <v>128</v>
      </c>
      <c r="G985" s="69" t="s">
        <v>437</v>
      </c>
      <c r="H985" s="70" t="s">
        <v>1058</v>
      </c>
      <c r="I985" s="83">
        <v>16899.97</v>
      </c>
      <c r="J985" s="83">
        <v>0</v>
      </c>
      <c r="K985" s="83">
        <v>0</v>
      </c>
      <c r="L985" s="83">
        <v>0</v>
      </c>
      <c r="M985" s="83">
        <v>0</v>
      </c>
      <c r="N985" s="83">
        <v>16899.97</v>
      </c>
      <c r="O985" s="35">
        <f>ROWS($A$8:N985)</f>
        <v>978</v>
      </c>
      <c r="P985" s="35" t="str">
        <f>IF($A985='Signature Page'!$H$8,O985,"")</f>
        <v/>
      </c>
      <c r="Q985" s="35" t="str">
        <f>IFERROR(SMALL($P$8:$P$1794,ROWS($P$8:P985)),"")</f>
        <v/>
      </c>
      <c r="R985" s="31" t="str">
        <f t="shared" si="15"/>
        <v>K05036340000</v>
      </c>
    </row>
    <row r="986" spans="1:18" s="31" customFormat="1" ht="19.7" customHeight="1" x14ac:dyDescent="0.25">
      <c r="A986" s="68" t="s">
        <v>77</v>
      </c>
      <c r="B986" s="69">
        <v>1</v>
      </c>
      <c r="C986" s="68">
        <v>36970000</v>
      </c>
      <c r="D986" s="70" t="s">
        <v>1054</v>
      </c>
      <c r="E986" s="70" t="s">
        <v>78</v>
      </c>
      <c r="F986" s="70" t="s">
        <v>128</v>
      </c>
      <c r="G986" s="69" t="s">
        <v>446</v>
      </c>
      <c r="H986" s="70" t="s">
        <v>1058</v>
      </c>
      <c r="I986" s="83">
        <v>-808.67</v>
      </c>
      <c r="J986" s="83">
        <v>0</v>
      </c>
      <c r="K986" s="83">
        <v>0</v>
      </c>
      <c r="L986" s="83">
        <v>0</v>
      </c>
      <c r="M986" s="83">
        <v>0</v>
      </c>
      <c r="N986" s="83">
        <v>-808.67</v>
      </c>
      <c r="O986" s="35">
        <f>ROWS($A$8:N986)</f>
        <v>979</v>
      </c>
      <c r="P986" s="35" t="str">
        <f>IF($A986='Signature Page'!$H$8,O986,"")</f>
        <v/>
      </c>
      <c r="Q986" s="35" t="str">
        <f>IFERROR(SMALL($P$8:$P$1794,ROWS($P$8:P986)),"")</f>
        <v/>
      </c>
      <c r="R986" s="31" t="str">
        <f t="shared" si="15"/>
        <v>K05036970000</v>
      </c>
    </row>
    <row r="987" spans="1:18" s="31" customFormat="1" ht="19.7" customHeight="1" x14ac:dyDescent="0.25">
      <c r="A987" s="68" t="s">
        <v>77</v>
      </c>
      <c r="B987" s="69">
        <v>1</v>
      </c>
      <c r="C987" s="68">
        <v>38050000</v>
      </c>
      <c r="D987" s="70" t="s">
        <v>1054</v>
      </c>
      <c r="E987" s="70" t="s">
        <v>78</v>
      </c>
      <c r="F987" s="70" t="s">
        <v>128</v>
      </c>
      <c r="G987" s="69" t="s">
        <v>521</v>
      </c>
      <c r="H987" s="70" t="s">
        <v>1058</v>
      </c>
      <c r="I987" s="83">
        <v>-309841.12</v>
      </c>
      <c r="J987" s="83">
        <v>0</v>
      </c>
      <c r="K987" s="83">
        <v>0</v>
      </c>
      <c r="L987" s="83">
        <v>0</v>
      </c>
      <c r="M987" s="83">
        <v>0</v>
      </c>
      <c r="N987" s="83">
        <v>-309841.12</v>
      </c>
      <c r="O987" s="35">
        <f>ROWS($A$8:N987)</f>
        <v>980</v>
      </c>
      <c r="P987" s="35" t="str">
        <f>IF($A987='Signature Page'!$H$8,O987,"")</f>
        <v/>
      </c>
      <c r="Q987" s="35" t="str">
        <f>IFERROR(SMALL($P$8:$P$1794,ROWS($P$8:P987)),"")</f>
        <v/>
      </c>
      <c r="R987" s="31" t="str">
        <f t="shared" si="15"/>
        <v>K05038050000</v>
      </c>
    </row>
    <row r="988" spans="1:18" s="31" customFormat="1" ht="19.7" customHeight="1" x14ac:dyDescent="0.25">
      <c r="A988" s="68" t="s">
        <v>77</v>
      </c>
      <c r="B988" s="69">
        <v>1</v>
      </c>
      <c r="C988" s="68">
        <v>38050001</v>
      </c>
      <c r="D988" s="70" t="s">
        <v>1054</v>
      </c>
      <c r="E988" s="70" t="s">
        <v>78</v>
      </c>
      <c r="F988" s="70" t="s">
        <v>128</v>
      </c>
      <c r="G988" s="69" t="s">
        <v>522</v>
      </c>
      <c r="H988" s="70" t="s">
        <v>1058</v>
      </c>
      <c r="I988" s="83">
        <v>-5293465.5599999996</v>
      </c>
      <c r="J988" s="83">
        <v>-628481.62</v>
      </c>
      <c r="K988" s="83">
        <v>1104762.23</v>
      </c>
      <c r="L988" s="83">
        <v>-804.01</v>
      </c>
      <c r="M988" s="83">
        <v>0</v>
      </c>
      <c r="N988" s="83">
        <v>-4817988.96</v>
      </c>
      <c r="O988" s="35">
        <f>ROWS($A$8:N988)</f>
        <v>981</v>
      </c>
      <c r="P988" s="35" t="str">
        <f>IF($A988='Signature Page'!$H$8,O988,"")</f>
        <v/>
      </c>
      <c r="Q988" s="35" t="str">
        <f>IFERROR(SMALL($P$8:$P$1794,ROWS($P$8:P988)),"")</f>
        <v/>
      </c>
      <c r="R988" s="31" t="str">
        <f t="shared" si="15"/>
        <v>K05038050001</v>
      </c>
    </row>
    <row r="989" spans="1:18" s="31" customFormat="1" ht="19.7" customHeight="1" x14ac:dyDescent="0.25">
      <c r="A989" s="68" t="s">
        <v>77</v>
      </c>
      <c r="B989" s="69">
        <v>1</v>
      </c>
      <c r="C989" s="68">
        <v>38050002</v>
      </c>
      <c r="D989" s="70" t="s">
        <v>1053</v>
      </c>
      <c r="E989" s="70" t="s">
        <v>78</v>
      </c>
      <c r="F989" s="70" t="s">
        <v>128</v>
      </c>
      <c r="G989" s="69" t="s">
        <v>523</v>
      </c>
      <c r="H989" s="70" t="s">
        <v>1058</v>
      </c>
      <c r="I989" s="83">
        <v>-264849.09999999998</v>
      </c>
      <c r="J989" s="83">
        <v>-322.48</v>
      </c>
      <c r="K989" s="83">
        <v>4334.62</v>
      </c>
      <c r="L989" s="83">
        <v>0</v>
      </c>
      <c r="M989" s="83">
        <v>0</v>
      </c>
      <c r="N989" s="83">
        <v>-260836.96</v>
      </c>
      <c r="O989" s="35">
        <f>ROWS($A$8:N989)</f>
        <v>982</v>
      </c>
      <c r="P989" s="35" t="str">
        <f>IF($A989='Signature Page'!$H$8,O989,"")</f>
        <v/>
      </c>
      <c r="Q989" s="35" t="str">
        <f>IFERROR(SMALL($P$8:$P$1794,ROWS($P$8:P989)),"")</f>
        <v/>
      </c>
      <c r="R989" s="31" t="str">
        <f t="shared" si="15"/>
        <v>K05038050002</v>
      </c>
    </row>
    <row r="990" spans="1:18" s="31" customFormat="1" ht="19.7" customHeight="1" x14ac:dyDescent="0.25">
      <c r="A990" s="68" t="s">
        <v>77</v>
      </c>
      <c r="B990" s="69">
        <v>1</v>
      </c>
      <c r="C990" s="68">
        <v>38050003</v>
      </c>
      <c r="D990" s="70" t="s">
        <v>1057</v>
      </c>
      <c r="E990" s="70" t="s">
        <v>78</v>
      </c>
      <c r="F990" s="70" t="s">
        <v>128</v>
      </c>
      <c r="G990" s="69" t="s">
        <v>524</v>
      </c>
      <c r="H990" s="70" t="s">
        <v>1058</v>
      </c>
      <c r="I990" s="83">
        <v>-420144.21</v>
      </c>
      <c r="J990" s="83">
        <v>-284282.84000000003</v>
      </c>
      <c r="K990" s="83">
        <v>62832.85</v>
      </c>
      <c r="L990" s="83">
        <v>0</v>
      </c>
      <c r="M990" s="83">
        <v>0</v>
      </c>
      <c r="N990" s="83">
        <v>-641594.19999999995</v>
      </c>
      <c r="O990" s="35">
        <f>ROWS($A$8:N990)</f>
        <v>983</v>
      </c>
      <c r="P990" s="35" t="str">
        <f>IF($A990='Signature Page'!$H$8,O990,"")</f>
        <v/>
      </c>
      <c r="Q990" s="35" t="str">
        <f>IFERROR(SMALL($P$8:$P$1794,ROWS($P$8:P990)),"")</f>
        <v/>
      </c>
      <c r="R990" s="31" t="str">
        <f t="shared" si="15"/>
        <v>K05038050003</v>
      </c>
    </row>
    <row r="991" spans="1:18" s="31" customFormat="1" ht="19.7" customHeight="1" x14ac:dyDescent="0.25">
      <c r="A991" s="68" t="s">
        <v>77</v>
      </c>
      <c r="B991" s="69">
        <v>1</v>
      </c>
      <c r="C991" s="68">
        <v>38050004</v>
      </c>
      <c r="D991" s="70" t="s">
        <v>1057</v>
      </c>
      <c r="E991" s="70" t="s">
        <v>78</v>
      </c>
      <c r="F991" s="70" t="s">
        <v>128</v>
      </c>
      <c r="G991" s="69" t="s">
        <v>525</v>
      </c>
      <c r="H991" s="70" t="s">
        <v>1058</v>
      </c>
      <c r="I991" s="83">
        <v>-281346.40999999997</v>
      </c>
      <c r="J991" s="83">
        <v>-78579.03</v>
      </c>
      <c r="K991" s="83">
        <v>215026.67</v>
      </c>
      <c r="L991" s="83">
        <v>0</v>
      </c>
      <c r="M991" s="83">
        <v>0</v>
      </c>
      <c r="N991" s="83">
        <v>-144898.76999999999</v>
      </c>
      <c r="O991" s="35">
        <f>ROWS($A$8:N991)</f>
        <v>984</v>
      </c>
      <c r="P991" s="35" t="str">
        <f>IF($A991='Signature Page'!$H$8,O991,"")</f>
        <v/>
      </c>
      <c r="Q991" s="35" t="str">
        <f>IFERROR(SMALL($P$8:$P$1794,ROWS($P$8:P991)),"")</f>
        <v/>
      </c>
      <c r="R991" s="31" t="str">
        <f t="shared" si="15"/>
        <v>K05038050004</v>
      </c>
    </row>
    <row r="992" spans="1:18" s="31" customFormat="1" ht="19.7" customHeight="1" x14ac:dyDescent="0.25">
      <c r="A992" s="68" t="s">
        <v>77</v>
      </c>
      <c r="B992" s="69">
        <v>1</v>
      </c>
      <c r="C992" s="68">
        <v>38050005</v>
      </c>
      <c r="D992" s="70" t="s">
        <v>1057</v>
      </c>
      <c r="E992" s="70" t="s">
        <v>78</v>
      </c>
      <c r="F992" s="70" t="s">
        <v>128</v>
      </c>
      <c r="G992" s="69" t="s">
        <v>526</v>
      </c>
      <c r="H992" s="70" t="s">
        <v>1058</v>
      </c>
      <c r="I992" s="83">
        <v>-8703.42</v>
      </c>
      <c r="J992" s="83">
        <v>0</v>
      </c>
      <c r="K992" s="83">
        <v>0</v>
      </c>
      <c r="L992" s="83">
        <v>0</v>
      </c>
      <c r="M992" s="83">
        <v>0</v>
      </c>
      <c r="N992" s="83">
        <v>-8703.42</v>
      </c>
      <c r="O992" s="35">
        <f>ROWS($A$8:N992)</f>
        <v>985</v>
      </c>
      <c r="P992" s="35" t="str">
        <f>IF($A992='Signature Page'!$H$8,O992,"")</f>
        <v/>
      </c>
      <c r="Q992" s="35" t="str">
        <f>IFERROR(SMALL($P$8:$P$1794,ROWS($P$8:P992)),"")</f>
        <v/>
      </c>
      <c r="R992" s="31" t="str">
        <f t="shared" si="15"/>
        <v>K05038050005</v>
      </c>
    </row>
    <row r="993" spans="1:18" s="31" customFormat="1" ht="19.7" customHeight="1" x14ac:dyDescent="0.25">
      <c r="A993" s="68" t="s">
        <v>77</v>
      </c>
      <c r="B993" s="69">
        <v>1</v>
      </c>
      <c r="C993" s="68">
        <v>38050006</v>
      </c>
      <c r="D993" s="70" t="s">
        <v>1057</v>
      </c>
      <c r="E993" s="70" t="s">
        <v>78</v>
      </c>
      <c r="F993" s="70" t="s">
        <v>128</v>
      </c>
      <c r="G993" s="69" t="s">
        <v>527</v>
      </c>
      <c r="H993" s="70" t="s">
        <v>1058</v>
      </c>
      <c r="I993" s="83">
        <v>-338150.3</v>
      </c>
      <c r="J993" s="83">
        <v>-173520.4</v>
      </c>
      <c r="K993" s="83">
        <v>150336.41</v>
      </c>
      <c r="L993" s="83">
        <v>0</v>
      </c>
      <c r="M993" s="83">
        <v>0</v>
      </c>
      <c r="N993" s="83">
        <v>-361334.29</v>
      </c>
      <c r="O993" s="35">
        <f>ROWS($A$8:N993)</f>
        <v>986</v>
      </c>
      <c r="P993" s="35" t="str">
        <f>IF($A993='Signature Page'!$H$8,O993,"")</f>
        <v/>
      </c>
      <c r="Q993" s="35" t="str">
        <f>IFERROR(SMALL($P$8:$P$1794,ROWS($P$8:P993)),"")</f>
        <v/>
      </c>
      <c r="R993" s="31" t="str">
        <f t="shared" si="15"/>
        <v>K05038050006</v>
      </c>
    </row>
    <row r="994" spans="1:18" s="31" customFormat="1" ht="19.7" customHeight="1" x14ac:dyDescent="0.25">
      <c r="A994" s="68" t="s">
        <v>77</v>
      </c>
      <c r="B994" s="69">
        <v>1</v>
      </c>
      <c r="C994" s="68">
        <v>38220000</v>
      </c>
      <c r="D994" s="70" t="s">
        <v>1057</v>
      </c>
      <c r="E994" s="70" t="s">
        <v>78</v>
      </c>
      <c r="F994" s="70" t="s">
        <v>128</v>
      </c>
      <c r="G994" s="69" t="s">
        <v>534</v>
      </c>
      <c r="H994" s="70" t="s">
        <v>1058</v>
      </c>
      <c r="I994" s="83">
        <v>-1383890.44</v>
      </c>
      <c r="J994" s="83">
        <v>-1143457.98</v>
      </c>
      <c r="K994" s="83">
        <v>1583980.3</v>
      </c>
      <c r="L994" s="83">
        <v>0</v>
      </c>
      <c r="M994" s="83">
        <v>0</v>
      </c>
      <c r="N994" s="83">
        <v>-943368.12</v>
      </c>
      <c r="O994" s="35">
        <f>ROWS($A$8:N994)</f>
        <v>987</v>
      </c>
      <c r="P994" s="35" t="str">
        <f>IF($A994='Signature Page'!$H$8,O994,"")</f>
        <v/>
      </c>
      <c r="Q994" s="35" t="str">
        <f>IFERROR(SMALL($P$8:$P$1794,ROWS($P$8:P994)),"")</f>
        <v/>
      </c>
      <c r="R994" s="31" t="str">
        <f t="shared" si="15"/>
        <v>K05038220000</v>
      </c>
    </row>
    <row r="995" spans="1:18" s="31" customFormat="1" ht="19.7" customHeight="1" x14ac:dyDescent="0.25">
      <c r="A995" s="68" t="s">
        <v>77</v>
      </c>
      <c r="B995" s="69">
        <v>1</v>
      </c>
      <c r="C995" s="68">
        <v>38860000</v>
      </c>
      <c r="D995" s="70" t="s">
        <v>1057</v>
      </c>
      <c r="E995" s="70" t="s">
        <v>78</v>
      </c>
      <c r="F995" s="70" t="s">
        <v>128</v>
      </c>
      <c r="G995" s="69" t="s">
        <v>553</v>
      </c>
      <c r="H995" s="70" t="s">
        <v>1058</v>
      </c>
      <c r="I995" s="83">
        <v>-1425355.88</v>
      </c>
      <c r="J995" s="83">
        <v>-524820.91</v>
      </c>
      <c r="K995" s="83">
        <v>432501.13</v>
      </c>
      <c r="L995" s="83">
        <v>0</v>
      </c>
      <c r="M995" s="83">
        <v>0</v>
      </c>
      <c r="N995" s="83">
        <v>-1517675.66</v>
      </c>
      <c r="O995" s="35">
        <f>ROWS($A$8:N995)</f>
        <v>988</v>
      </c>
      <c r="P995" s="35" t="str">
        <f>IF($A995='Signature Page'!$H$8,O995,"")</f>
        <v/>
      </c>
      <c r="Q995" s="35" t="str">
        <f>IFERROR(SMALL($P$8:$P$1794,ROWS($P$8:P995)),"")</f>
        <v/>
      </c>
      <c r="R995" s="31" t="str">
        <f t="shared" si="15"/>
        <v>K05038860000</v>
      </c>
    </row>
    <row r="996" spans="1:18" s="31" customFormat="1" ht="19.7" customHeight="1" x14ac:dyDescent="0.25">
      <c r="A996" s="68" t="s">
        <v>77</v>
      </c>
      <c r="B996" s="69">
        <v>1</v>
      </c>
      <c r="C996" s="68" t="s">
        <v>560</v>
      </c>
      <c r="D996" s="70" t="s">
        <v>1057</v>
      </c>
      <c r="E996" s="70" t="s">
        <v>78</v>
      </c>
      <c r="F996" s="70" t="s">
        <v>128</v>
      </c>
      <c r="G996" s="69" t="s">
        <v>561</v>
      </c>
      <c r="H996" s="70" t="s">
        <v>1058</v>
      </c>
      <c r="I996" s="83">
        <v>-10365216</v>
      </c>
      <c r="J996" s="83">
        <v>-8276527.0599999996</v>
      </c>
      <c r="K996" s="83">
        <v>11261212.619999999</v>
      </c>
      <c r="L996" s="83">
        <v>0</v>
      </c>
      <c r="M996" s="83">
        <v>0</v>
      </c>
      <c r="N996" s="83">
        <v>-7380530.4400000004</v>
      </c>
      <c r="O996" s="35">
        <f>ROWS($A$8:N996)</f>
        <v>989</v>
      </c>
      <c r="P996" s="35" t="str">
        <f>IF($A996='Signature Page'!$H$8,O996,"")</f>
        <v/>
      </c>
      <c r="Q996" s="35" t="str">
        <f>IFERROR(SMALL($P$8:$P$1794,ROWS($P$8:P996)),"")</f>
        <v/>
      </c>
      <c r="R996" s="31" t="str">
        <f t="shared" si="15"/>
        <v>K05038B60000</v>
      </c>
    </row>
    <row r="997" spans="1:18" s="31" customFormat="1" ht="19.7" customHeight="1" x14ac:dyDescent="0.25">
      <c r="A997" s="68" t="s">
        <v>77</v>
      </c>
      <c r="B997" s="69">
        <v>5</v>
      </c>
      <c r="C997" s="68" t="s">
        <v>562</v>
      </c>
      <c r="D997" s="70" t="s">
        <v>1055</v>
      </c>
      <c r="E997" s="70" t="s">
        <v>78</v>
      </c>
      <c r="F997" s="70" t="s">
        <v>1101</v>
      </c>
      <c r="G997" s="69" t="s">
        <v>563</v>
      </c>
      <c r="H997" s="70" t="s">
        <v>1058</v>
      </c>
      <c r="I997" s="83">
        <v>-60990.36</v>
      </c>
      <c r="J997" s="83">
        <v>-42137.98</v>
      </c>
      <c r="K997" s="83">
        <v>0</v>
      </c>
      <c r="L997" s="83">
        <v>0</v>
      </c>
      <c r="M997" s="83">
        <v>0</v>
      </c>
      <c r="N997" s="83">
        <v>-103128.34</v>
      </c>
      <c r="O997" s="35">
        <f>ROWS($A$8:N997)</f>
        <v>990</v>
      </c>
      <c r="P997" s="35" t="str">
        <f>IF($A997='Signature Page'!$H$8,O997,"")</f>
        <v/>
      </c>
      <c r="Q997" s="35" t="str">
        <f>IFERROR(SMALL($P$8:$P$1794,ROWS($P$8:P997)),"")</f>
        <v/>
      </c>
      <c r="R997" s="31" t="str">
        <f t="shared" si="15"/>
        <v>K05038B80000</v>
      </c>
    </row>
    <row r="998" spans="1:18" s="31" customFormat="1" ht="19.7" customHeight="1" x14ac:dyDescent="0.25">
      <c r="A998" s="68" t="s">
        <v>77</v>
      </c>
      <c r="B998" s="69">
        <v>5</v>
      </c>
      <c r="C998" s="68" t="s">
        <v>1549</v>
      </c>
      <c r="D998" s="70" t="s">
        <v>1488</v>
      </c>
      <c r="E998" s="70" t="s">
        <v>78</v>
      </c>
      <c r="F998" s="70" t="s">
        <v>1101</v>
      </c>
      <c r="G998" s="69" t="s">
        <v>1550</v>
      </c>
      <c r="H998" s="70" t="s">
        <v>1058</v>
      </c>
      <c r="I998" s="83">
        <v>0</v>
      </c>
      <c r="J998" s="83">
        <v>-199.8</v>
      </c>
      <c r="K998" s="83">
        <v>0</v>
      </c>
      <c r="L998" s="83">
        <v>0</v>
      </c>
      <c r="M998" s="83">
        <v>0</v>
      </c>
      <c r="N998" s="83">
        <v>-199.8</v>
      </c>
      <c r="O998" s="35">
        <f>ROWS($A$8:N998)</f>
        <v>991</v>
      </c>
      <c r="P998" s="35" t="str">
        <f>IF($A998='Signature Page'!$H$8,O998,"")</f>
        <v/>
      </c>
      <c r="Q998" s="35" t="str">
        <f>IFERROR(SMALL($P$8:$P$1794,ROWS($P$8:P998)),"")</f>
        <v/>
      </c>
      <c r="R998" s="31" t="str">
        <f t="shared" si="15"/>
        <v>K05038N10000</v>
      </c>
    </row>
    <row r="999" spans="1:18" s="31" customFormat="1" ht="19.7" customHeight="1" x14ac:dyDescent="0.25">
      <c r="A999" s="68" t="s">
        <v>77</v>
      </c>
      <c r="B999" s="69">
        <v>998</v>
      </c>
      <c r="C999" s="68">
        <v>39078000</v>
      </c>
      <c r="D999" s="70" t="s">
        <v>1054</v>
      </c>
      <c r="E999" s="70" t="s">
        <v>78</v>
      </c>
      <c r="F999" s="70" t="s">
        <v>1105</v>
      </c>
      <c r="G999" s="69" t="s">
        <v>1299</v>
      </c>
      <c r="H999" s="70" t="s">
        <v>1058</v>
      </c>
      <c r="I999" s="83">
        <v>-1355500</v>
      </c>
      <c r="J999" s="83">
        <v>0</v>
      </c>
      <c r="K999" s="83">
        <v>868562.32</v>
      </c>
      <c r="L999" s="83">
        <v>-1168075.07</v>
      </c>
      <c r="M999" s="83">
        <v>0</v>
      </c>
      <c r="N999" s="83">
        <v>-1655012.75</v>
      </c>
      <c r="O999" s="35">
        <f>ROWS($A$8:N999)</f>
        <v>992</v>
      </c>
      <c r="P999" s="35" t="str">
        <f>IF($A999='Signature Page'!$H$8,O999,"")</f>
        <v/>
      </c>
      <c r="Q999" s="35" t="str">
        <f>IFERROR(SMALL($P$8:$P$1794,ROWS($P$8:P999)),"")</f>
        <v/>
      </c>
      <c r="R999" s="31" t="str">
        <f t="shared" si="15"/>
        <v>K05039078000</v>
      </c>
    </row>
    <row r="1000" spans="1:18" s="31" customFormat="1" ht="19.7" customHeight="1" x14ac:dyDescent="0.25">
      <c r="A1000" s="68" t="s">
        <v>77</v>
      </c>
      <c r="B1000" s="69">
        <v>1</v>
      </c>
      <c r="C1000" s="68">
        <v>39580001</v>
      </c>
      <c r="D1000" s="70" t="s">
        <v>1055</v>
      </c>
      <c r="E1000" s="70" t="s">
        <v>78</v>
      </c>
      <c r="F1000" s="70" t="s">
        <v>128</v>
      </c>
      <c r="G1000" s="69" t="s">
        <v>580</v>
      </c>
      <c r="H1000" s="70" t="s">
        <v>1058</v>
      </c>
      <c r="I1000" s="83">
        <v>-2231275.75</v>
      </c>
      <c r="J1000" s="83">
        <v>-635192.81999999995</v>
      </c>
      <c r="K1000" s="83">
        <v>2117052.63</v>
      </c>
      <c r="L1000" s="83">
        <v>0</v>
      </c>
      <c r="M1000" s="83">
        <v>0</v>
      </c>
      <c r="N1000" s="83">
        <v>-749415.94</v>
      </c>
      <c r="O1000" s="35">
        <f>ROWS($A$8:N1000)</f>
        <v>993</v>
      </c>
      <c r="P1000" s="35" t="str">
        <f>IF($A1000='Signature Page'!$H$8,O1000,"")</f>
        <v/>
      </c>
      <c r="Q1000" s="35" t="str">
        <f>IFERROR(SMALL($P$8:$P$1794,ROWS($P$8:P1000)),"")</f>
        <v/>
      </c>
      <c r="R1000" s="31" t="str">
        <f t="shared" si="15"/>
        <v>K05039580001</v>
      </c>
    </row>
    <row r="1001" spans="1:18" s="31" customFormat="1" ht="19.7" customHeight="1" x14ac:dyDescent="0.25">
      <c r="A1001" s="68" t="s">
        <v>77</v>
      </c>
      <c r="B1001" s="69">
        <v>1</v>
      </c>
      <c r="C1001" s="68">
        <v>39580002</v>
      </c>
      <c r="D1001" s="70" t="s">
        <v>1055</v>
      </c>
      <c r="E1001" s="70" t="s">
        <v>78</v>
      </c>
      <c r="F1001" s="70" t="s">
        <v>128</v>
      </c>
      <c r="G1001" s="69" t="s">
        <v>581</v>
      </c>
      <c r="H1001" s="70" t="s">
        <v>1058</v>
      </c>
      <c r="I1001" s="83">
        <v>-58635.26</v>
      </c>
      <c r="J1001" s="83">
        <v>0</v>
      </c>
      <c r="K1001" s="83">
        <v>0</v>
      </c>
      <c r="L1001" s="83">
        <v>0</v>
      </c>
      <c r="M1001" s="83">
        <v>0</v>
      </c>
      <c r="N1001" s="83">
        <v>-58635.26</v>
      </c>
      <c r="O1001" s="35">
        <f>ROWS($A$8:N1001)</f>
        <v>994</v>
      </c>
      <c r="P1001" s="35" t="str">
        <f>IF($A1001='Signature Page'!$H$8,O1001,"")</f>
        <v/>
      </c>
      <c r="Q1001" s="35" t="str">
        <f>IFERROR(SMALL($P$8:$P$1794,ROWS($P$8:P1001)),"")</f>
        <v/>
      </c>
      <c r="R1001" s="31" t="str">
        <f t="shared" si="15"/>
        <v>K05039580002</v>
      </c>
    </row>
    <row r="1002" spans="1:18" s="31" customFormat="1" ht="19.7" customHeight="1" x14ac:dyDescent="0.25">
      <c r="A1002" s="68" t="s">
        <v>77</v>
      </c>
      <c r="B1002" s="69">
        <v>1</v>
      </c>
      <c r="C1002" s="68">
        <v>39580003</v>
      </c>
      <c r="D1002" s="70" t="s">
        <v>1055</v>
      </c>
      <c r="E1002" s="70" t="s">
        <v>78</v>
      </c>
      <c r="F1002" s="70" t="s">
        <v>128</v>
      </c>
      <c r="G1002" s="69" t="s">
        <v>582</v>
      </c>
      <c r="H1002" s="70" t="s">
        <v>1058</v>
      </c>
      <c r="I1002" s="83">
        <v>-395595.92</v>
      </c>
      <c r="J1002" s="83">
        <v>-71894.7</v>
      </c>
      <c r="K1002" s="83">
        <v>29445.119999999999</v>
      </c>
      <c r="L1002" s="83">
        <v>0</v>
      </c>
      <c r="M1002" s="83">
        <v>0</v>
      </c>
      <c r="N1002" s="83">
        <v>-438045.5</v>
      </c>
      <c r="O1002" s="35">
        <f>ROWS($A$8:N1002)</f>
        <v>995</v>
      </c>
      <c r="P1002" s="35" t="str">
        <f>IF($A1002='Signature Page'!$H$8,O1002,"")</f>
        <v/>
      </c>
      <c r="Q1002" s="35" t="str">
        <f>IFERROR(SMALL($P$8:$P$1794,ROWS($P$8:P1002)),"")</f>
        <v/>
      </c>
      <c r="R1002" s="31" t="str">
        <f t="shared" si="15"/>
        <v>K05039580003</v>
      </c>
    </row>
    <row r="1003" spans="1:18" s="31" customFormat="1" ht="19.7" customHeight="1" x14ac:dyDescent="0.25">
      <c r="A1003" s="68" t="s">
        <v>77</v>
      </c>
      <c r="B1003" s="69">
        <v>1</v>
      </c>
      <c r="C1003" s="68">
        <v>39580004</v>
      </c>
      <c r="D1003" s="70" t="s">
        <v>1055</v>
      </c>
      <c r="E1003" s="70" t="s">
        <v>78</v>
      </c>
      <c r="F1003" s="70" t="s">
        <v>128</v>
      </c>
      <c r="G1003" s="69" t="s">
        <v>583</v>
      </c>
      <c r="H1003" s="70" t="s">
        <v>1058</v>
      </c>
      <c r="I1003" s="83">
        <v>-14759.64</v>
      </c>
      <c r="J1003" s="83">
        <v>-4111</v>
      </c>
      <c r="K1003" s="83">
        <v>0</v>
      </c>
      <c r="L1003" s="83">
        <v>0</v>
      </c>
      <c r="M1003" s="83">
        <v>0</v>
      </c>
      <c r="N1003" s="83">
        <v>-18870.64</v>
      </c>
      <c r="O1003" s="35">
        <f>ROWS($A$8:N1003)</f>
        <v>996</v>
      </c>
      <c r="P1003" s="35" t="str">
        <f>IF($A1003='Signature Page'!$H$8,O1003,"")</f>
        <v/>
      </c>
      <c r="Q1003" s="35" t="str">
        <f>IFERROR(SMALL($P$8:$P$1794,ROWS($P$8:P1003)),"")</f>
        <v/>
      </c>
      <c r="R1003" s="31" t="str">
        <f t="shared" si="15"/>
        <v>K05039580004</v>
      </c>
    </row>
    <row r="1004" spans="1:18" s="31" customFormat="1" ht="19.7" customHeight="1" x14ac:dyDescent="0.25">
      <c r="A1004" s="68" t="s">
        <v>77</v>
      </c>
      <c r="B1004" s="69">
        <v>1</v>
      </c>
      <c r="C1004" s="68" t="s">
        <v>602</v>
      </c>
      <c r="D1004" s="70" t="s">
        <v>1055</v>
      </c>
      <c r="E1004" s="70" t="s">
        <v>78</v>
      </c>
      <c r="F1004" s="70" t="s">
        <v>128</v>
      </c>
      <c r="G1004" s="69" t="s">
        <v>603</v>
      </c>
      <c r="H1004" s="70" t="s">
        <v>1058</v>
      </c>
      <c r="I1004" s="83">
        <v>-494817.67</v>
      </c>
      <c r="J1004" s="83">
        <v>-1801579.97</v>
      </c>
      <c r="K1004" s="83">
        <v>1223000</v>
      </c>
      <c r="L1004" s="83">
        <v>0</v>
      </c>
      <c r="M1004" s="83">
        <v>0</v>
      </c>
      <c r="N1004" s="83">
        <v>-1073397.6399999999</v>
      </c>
      <c r="O1004" s="35">
        <f>ROWS($A$8:N1004)</f>
        <v>997</v>
      </c>
      <c r="P1004" s="35" t="str">
        <f>IF($A1004='Signature Page'!$H$8,O1004,"")</f>
        <v/>
      </c>
      <c r="Q1004" s="35" t="str">
        <f>IFERROR(SMALL($P$8:$P$1794,ROWS($P$8:P1004)),"")</f>
        <v/>
      </c>
      <c r="R1004" s="31" t="str">
        <f t="shared" si="15"/>
        <v>K05039C70000</v>
      </c>
    </row>
    <row r="1005" spans="1:18" s="31" customFormat="1" ht="19.7" customHeight="1" x14ac:dyDescent="0.25">
      <c r="A1005" s="68" t="s">
        <v>77</v>
      </c>
      <c r="B1005" s="69">
        <v>5</v>
      </c>
      <c r="C1005" s="68" t="s">
        <v>643</v>
      </c>
      <c r="D1005" s="70" t="s">
        <v>1055</v>
      </c>
      <c r="E1005" s="70" t="s">
        <v>78</v>
      </c>
      <c r="F1005" s="70" t="s">
        <v>1101</v>
      </c>
      <c r="G1005" s="69" t="s">
        <v>644</v>
      </c>
      <c r="H1005" s="70" t="s">
        <v>1058</v>
      </c>
      <c r="I1005" s="83">
        <v>-101.84</v>
      </c>
      <c r="J1005" s="83">
        <v>-1.75</v>
      </c>
      <c r="K1005" s="83">
        <v>0</v>
      </c>
      <c r="L1005" s="83">
        <v>0</v>
      </c>
      <c r="M1005" s="83">
        <v>0</v>
      </c>
      <c r="N1005" s="83">
        <v>-103.59</v>
      </c>
      <c r="O1005" s="35">
        <f>ROWS($A$8:N1005)</f>
        <v>998</v>
      </c>
      <c r="P1005" s="35" t="str">
        <f>IF($A1005='Signature Page'!$H$8,O1005,"")</f>
        <v/>
      </c>
      <c r="Q1005" s="35" t="str">
        <f>IFERROR(SMALL($P$8:$P$1794,ROWS($P$8:P1005)),"")</f>
        <v/>
      </c>
      <c r="R1005" s="31" t="str">
        <f t="shared" si="15"/>
        <v>K05041J20000</v>
      </c>
    </row>
    <row r="1006" spans="1:18" s="31" customFormat="1" ht="19.7" customHeight="1" x14ac:dyDescent="0.25">
      <c r="A1006" s="68" t="s">
        <v>77</v>
      </c>
      <c r="B1006" s="69">
        <v>5</v>
      </c>
      <c r="C1006" s="68" t="s">
        <v>712</v>
      </c>
      <c r="D1006" s="70" t="s">
        <v>1055</v>
      </c>
      <c r="E1006" s="70" t="s">
        <v>78</v>
      </c>
      <c r="F1006" s="70" t="s">
        <v>1101</v>
      </c>
      <c r="G1006" s="69" t="s">
        <v>713</v>
      </c>
      <c r="H1006" s="70" t="s">
        <v>1058</v>
      </c>
      <c r="I1006" s="83">
        <v>-40.53</v>
      </c>
      <c r="J1006" s="83">
        <v>-0.1</v>
      </c>
      <c r="K1006" s="83">
        <v>0</v>
      </c>
      <c r="L1006" s="83">
        <v>0</v>
      </c>
      <c r="M1006" s="83">
        <v>0</v>
      </c>
      <c r="N1006" s="83">
        <v>-40.630000000000003</v>
      </c>
      <c r="O1006" s="35">
        <f>ROWS($A$8:N1006)</f>
        <v>999</v>
      </c>
      <c r="P1006" s="35" t="str">
        <f>IF($A1006='Signature Page'!$H$8,O1006,"")</f>
        <v/>
      </c>
      <c r="Q1006" s="35" t="str">
        <f>IFERROR(SMALL($P$8:$P$1794,ROWS($P$8:P1006)),"")</f>
        <v/>
      </c>
      <c r="R1006" s="31" t="str">
        <f t="shared" si="15"/>
        <v>K05043S60000</v>
      </c>
    </row>
    <row r="1007" spans="1:18" s="31" customFormat="1" ht="19.7" customHeight="1" x14ac:dyDescent="0.25">
      <c r="A1007" s="68" t="s">
        <v>77</v>
      </c>
      <c r="B1007" s="69">
        <v>5</v>
      </c>
      <c r="C1007" s="68">
        <v>44950000</v>
      </c>
      <c r="D1007" s="70" t="s">
        <v>1055</v>
      </c>
      <c r="E1007" s="70" t="s">
        <v>78</v>
      </c>
      <c r="F1007" s="70" t="s">
        <v>1101</v>
      </c>
      <c r="G1007" s="69" t="s">
        <v>720</v>
      </c>
      <c r="H1007" s="70" t="s">
        <v>1058</v>
      </c>
      <c r="I1007" s="83">
        <v>-2226.77</v>
      </c>
      <c r="J1007" s="83">
        <v>-46.43</v>
      </c>
      <c r="K1007" s="83">
        <v>0</v>
      </c>
      <c r="L1007" s="83">
        <v>0</v>
      </c>
      <c r="M1007" s="83">
        <v>0</v>
      </c>
      <c r="N1007" s="83">
        <v>-2273.1999999999998</v>
      </c>
      <c r="O1007" s="35">
        <f>ROWS($A$8:N1007)</f>
        <v>1000</v>
      </c>
      <c r="P1007" s="35" t="str">
        <f>IF($A1007='Signature Page'!$H$8,O1007,"")</f>
        <v/>
      </c>
      <c r="Q1007" s="35" t="str">
        <f>IFERROR(SMALL($P$8:$P$1794,ROWS($P$8:P1007)),"")</f>
        <v/>
      </c>
      <c r="R1007" s="31" t="str">
        <f t="shared" si="15"/>
        <v>K05044950000</v>
      </c>
    </row>
    <row r="1008" spans="1:18" s="31" customFormat="1" ht="19.7" customHeight="1" x14ac:dyDescent="0.25">
      <c r="A1008" s="68" t="s">
        <v>77</v>
      </c>
      <c r="B1008" s="69">
        <v>5</v>
      </c>
      <c r="C1008" s="68" t="s">
        <v>735</v>
      </c>
      <c r="D1008" s="70" t="s">
        <v>1055</v>
      </c>
      <c r="E1008" s="70" t="s">
        <v>78</v>
      </c>
      <c r="F1008" s="70" t="s">
        <v>1101</v>
      </c>
      <c r="G1008" s="69" t="s">
        <v>736</v>
      </c>
      <c r="H1008" s="70" t="s">
        <v>1058</v>
      </c>
      <c r="I1008" s="83">
        <v>-3.94</v>
      </c>
      <c r="J1008" s="83">
        <v>-0.01</v>
      </c>
      <c r="K1008" s="83">
        <v>0</v>
      </c>
      <c r="L1008" s="83">
        <v>0</v>
      </c>
      <c r="M1008" s="83">
        <v>0</v>
      </c>
      <c r="N1008" s="83">
        <v>-3.95</v>
      </c>
      <c r="O1008" s="35">
        <f>ROWS($A$8:N1008)</f>
        <v>1001</v>
      </c>
      <c r="P1008" s="35" t="str">
        <f>IF($A1008='Signature Page'!$H$8,O1008,"")</f>
        <v/>
      </c>
      <c r="Q1008" s="35" t="str">
        <f>IFERROR(SMALL($P$8:$P$1794,ROWS($P$8:P1008)),"")</f>
        <v/>
      </c>
      <c r="R1008" s="31" t="str">
        <f t="shared" si="15"/>
        <v>K05044H10000</v>
      </c>
    </row>
    <row r="1009" spans="1:18" s="31" customFormat="1" ht="19.7" customHeight="1" x14ac:dyDescent="0.25">
      <c r="A1009" s="68" t="s">
        <v>77</v>
      </c>
      <c r="B1009" s="69">
        <v>1</v>
      </c>
      <c r="C1009" s="68">
        <v>45470000</v>
      </c>
      <c r="D1009" s="70" t="s">
        <v>1054</v>
      </c>
      <c r="E1009" s="70" t="s">
        <v>78</v>
      </c>
      <c r="F1009" s="70" t="s">
        <v>128</v>
      </c>
      <c r="G1009" s="69" t="s">
        <v>769</v>
      </c>
      <c r="H1009" s="70" t="s">
        <v>1058</v>
      </c>
      <c r="I1009" s="83">
        <v>-4029888.97</v>
      </c>
      <c r="J1009" s="83">
        <v>-4369742</v>
      </c>
      <c r="K1009" s="83">
        <v>4174336.5</v>
      </c>
      <c r="L1009" s="83">
        <v>0</v>
      </c>
      <c r="M1009" s="83">
        <v>0</v>
      </c>
      <c r="N1009" s="83">
        <v>-4225294.47</v>
      </c>
      <c r="O1009" s="35">
        <f>ROWS($A$8:N1009)</f>
        <v>1002</v>
      </c>
      <c r="P1009" s="35" t="str">
        <f>IF($A1009='Signature Page'!$H$8,O1009,"")</f>
        <v/>
      </c>
      <c r="Q1009" s="35" t="str">
        <f>IFERROR(SMALL($P$8:$P$1794,ROWS($P$8:P1009)),"")</f>
        <v/>
      </c>
      <c r="R1009" s="31" t="str">
        <f t="shared" si="15"/>
        <v>K05045470000</v>
      </c>
    </row>
    <row r="1010" spans="1:18" s="31" customFormat="1" ht="19.7" customHeight="1" x14ac:dyDescent="0.25">
      <c r="A1010" s="68" t="s">
        <v>77</v>
      </c>
      <c r="B1010" s="69">
        <v>1</v>
      </c>
      <c r="C1010" s="68">
        <v>45967001</v>
      </c>
      <c r="D1010" s="70" t="s">
        <v>1055</v>
      </c>
      <c r="E1010" s="70" t="s">
        <v>78</v>
      </c>
      <c r="F1010" s="70" t="s">
        <v>128</v>
      </c>
      <c r="G1010" s="69" t="s">
        <v>776</v>
      </c>
      <c r="H1010" s="70" t="s">
        <v>1058</v>
      </c>
      <c r="I1010" s="83">
        <v>-98952.77</v>
      </c>
      <c r="J1010" s="83">
        <v>-102460.35</v>
      </c>
      <c r="K1010" s="83">
        <v>0</v>
      </c>
      <c r="L1010" s="83">
        <v>0</v>
      </c>
      <c r="M1010" s="83">
        <v>0</v>
      </c>
      <c r="N1010" s="83">
        <v>-201413.12</v>
      </c>
      <c r="O1010" s="35">
        <f>ROWS($A$8:N1010)</f>
        <v>1003</v>
      </c>
      <c r="P1010" s="35" t="str">
        <f>IF($A1010='Signature Page'!$H$8,O1010,"")</f>
        <v/>
      </c>
      <c r="Q1010" s="35" t="str">
        <f>IFERROR(SMALL($P$8:$P$1794,ROWS($P$8:P1010)),"")</f>
        <v/>
      </c>
      <c r="R1010" s="31" t="str">
        <f t="shared" si="15"/>
        <v>K05045967001</v>
      </c>
    </row>
    <row r="1011" spans="1:18" s="31" customFormat="1" ht="19.7" customHeight="1" x14ac:dyDescent="0.25">
      <c r="A1011" s="68" t="s">
        <v>77</v>
      </c>
      <c r="B1011" s="69">
        <v>1</v>
      </c>
      <c r="C1011" s="68">
        <v>45967002</v>
      </c>
      <c r="D1011" s="70" t="s">
        <v>1055</v>
      </c>
      <c r="E1011" s="70" t="s">
        <v>78</v>
      </c>
      <c r="F1011" s="70" t="s">
        <v>128</v>
      </c>
      <c r="G1011" s="69" t="s">
        <v>1370</v>
      </c>
      <c r="H1011" s="70" t="s">
        <v>1058</v>
      </c>
      <c r="I1011" s="83">
        <v>-10115.75</v>
      </c>
      <c r="J1011" s="83">
        <v>-822.32</v>
      </c>
      <c r="K1011" s="83">
        <v>0</v>
      </c>
      <c r="L1011" s="83">
        <v>0</v>
      </c>
      <c r="M1011" s="83">
        <v>0</v>
      </c>
      <c r="N1011" s="83">
        <v>-10938.07</v>
      </c>
      <c r="O1011" s="35">
        <f>ROWS($A$8:N1011)</f>
        <v>1004</v>
      </c>
      <c r="P1011" s="35" t="str">
        <f>IF($A1011='Signature Page'!$H$8,O1011,"")</f>
        <v/>
      </c>
      <c r="Q1011" s="35" t="str">
        <f>IFERROR(SMALL($P$8:$P$1794,ROWS($P$8:P1011)),"")</f>
        <v/>
      </c>
      <c r="R1011" s="31" t="str">
        <f t="shared" si="15"/>
        <v>K05045967002</v>
      </c>
    </row>
    <row r="1012" spans="1:18" s="31" customFormat="1" ht="19.7" customHeight="1" x14ac:dyDescent="0.25">
      <c r="A1012" s="68" t="s">
        <v>77</v>
      </c>
      <c r="B1012" s="69">
        <v>5</v>
      </c>
      <c r="C1012" s="68" t="s">
        <v>835</v>
      </c>
      <c r="D1012" s="70" t="s">
        <v>1055</v>
      </c>
      <c r="E1012" s="70" t="s">
        <v>78</v>
      </c>
      <c r="F1012" s="70" t="s">
        <v>1101</v>
      </c>
      <c r="G1012" s="69" t="s">
        <v>836</v>
      </c>
      <c r="H1012" s="70" t="s">
        <v>1058</v>
      </c>
      <c r="I1012" s="83">
        <v>-12.09</v>
      </c>
      <c r="J1012" s="83">
        <v>-0.02</v>
      </c>
      <c r="K1012" s="83">
        <v>0</v>
      </c>
      <c r="L1012" s="83">
        <v>0</v>
      </c>
      <c r="M1012" s="83">
        <v>0</v>
      </c>
      <c r="N1012" s="83">
        <v>-12.11</v>
      </c>
      <c r="O1012" s="35">
        <f>ROWS($A$8:N1012)</f>
        <v>1005</v>
      </c>
      <c r="P1012" s="35" t="str">
        <f>IF($A1012='Signature Page'!$H$8,O1012,"")</f>
        <v/>
      </c>
      <c r="Q1012" s="35" t="str">
        <f>IFERROR(SMALL($P$8:$P$1794,ROWS($P$8:P1012)),"")</f>
        <v/>
      </c>
      <c r="R1012" s="31" t="str">
        <f t="shared" si="15"/>
        <v>K05046G70000</v>
      </c>
    </row>
    <row r="1013" spans="1:18" s="31" customFormat="1" ht="19.7" customHeight="1" x14ac:dyDescent="0.25">
      <c r="A1013" s="68" t="s">
        <v>77</v>
      </c>
      <c r="B1013" s="69">
        <v>5</v>
      </c>
      <c r="C1013" s="68">
        <v>48700000</v>
      </c>
      <c r="D1013" s="70" t="s">
        <v>1055</v>
      </c>
      <c r="E1013" s="70" t="s">
        <v>78</v>
      </c>
      <c r="F1013" s="70" t="s">
        <v>1101</v>
      </c>
      <c r="G1013" s="69" t="s">
        <v>891</v>
      </c>
      <c r="H1013" s="70" t="s">
        <v>1058</v>
      </c>
      <c r="I1013" s="83">
        <v>-0.01</v>
      </c>
      <c r="J1013" s="83">
        <v>0</v>
      </c>
      <c r="K1013" s="83">
        <v>0</v>
      </c>
      <c r="L1013" s="83">
        <v>0</v>
      </c>
      <c r="M1013" s="83">
        <v>0</v>
      </c>
      <c r="N1013" s="83">
        <v>-0.01</v>
      </c>
      <c r="O1013" s="35">
        <f>ROWS($A$8:N1013)</f>
        <v>1006</v>
      </c>
      <c r="P1013" s="35" t="str">
        <f>IF($A1013='Signature Page'!$H$8,O1013,"")</f>
        <v/>
      </c>
      <c r="Q1013" s="35" t="str">
        <f>IFERROR(SMALL($P$8:$P$1794,ROWS($P$8:P1013)),"")</f>
        <v/>
      </c>
      <c r="R1013" s="31" t="str">
        <f t="shared" si="15"/>
        <v>K05048700000</v>
      </c>
    </row>
    <row r="1014" spans="1:18" s="31" customFormat="1" ht="19.7" customHeight="1" x14ac:dyDescent="0.25">
      <c r="A1014" s="68" t="s">
        <v>77</v>
      </c>
      <c r="B1014" s="69">
        <v>5</v>
      </c>
      <c r="C1014" s="68">
        <v>49050000</v>
      </c>
      <c r="D1014" s="70" t="s">
        <v>1055</v>
      </c>
      <c r="E1014" s="70" t="s">
        <v>78</v>
      </c>
      <c r="F1014" s="70" t="s">
        <v>1101</v>
      </c>
      <c r="G1014" s="69" t="s">
        <v>927</v>
      </c>
      <c r="H1014" s="70" t="s">
        <v>1058</v>
      </c>
      <c r="I1014" s="83">
        <v>-25374.87</v>
      </c>
      <c r="J1014" s="83">
        <v>-597.37</v>
      </c>
      <c r="K1014" s="83">
        <v>0</v>
      </c>
      <c r="L1014" s="83">
        <v>0</v>
      </c>
      <c r="M1014" s="83">
        <v>0</v>
      </c>
      <c r="N1014" s="83">
        <v>-25972.240000000002</v>
      </c>
      <c r="O1014" s="35">
        <f>ROWS($A$8:N1014)</f>
        <v>1007</v>
      </c>
      <c r="P1014" s="35" t="str">
        <f>IF($A1014='Signature Page'!$H$8,O1014,"")</f>
        <v/>
      </c>
      <c r="Q1014" s="35" t="str">
        <f>IFERROR(SMALL($P$8:$P$1794,ROWS($P$8:P1014)),"")</f>
        <v/>
      </c>
      <c r="R1014" s="31" t="str">
        <f t="shared" si="15"/>
        <v>K05049050000</v>
      </c>
    </row>
    <row r="1015" spans="1:18" s="31" customFormat="1" ht="19.7" customHeight="1" x14ac:dyDescent="0.25">
      <c r="A1015" s="68" t="s">
        <v>77</v>
      </c>
      <c r="B1015" s="69">
        <v>1</v>
      </c>
      <c r="C1015" s="68">
        <v>49730000</v>
      </c>
      <c r="D1015" s="70" t="s">
        <v>1055</v>
      </c>
      <c r="E1015" s="70" t="s">
        <v>78</v>
      </c>
      <c r="F1015" s="70" t="s">
        <v>128</v>
      </c>
      <c r="G1015" s="69" t="s">
        <v>931</v>
      </c>
      <c r="H1015" s="70" t="s">
        <v>1058</v>
      </c>
      <c r="I1015" s="83">
        <v>-12793910.359999999</v>
      </c>
      <c r="J1015" s="83">
        <v>0</v>
      </c>
      <c r="K1015" s="83">
        <v>24402180.059999999</v>
      </c>
      <c r="L1015" s="83">
        <v>-13032500</v>
      </c>
      <c r="M1015" s="83">
        <v>0</v>
      </c>
      <c r="N1015" s="83">
        <v>-1424230.3</v>
      </c>
      <c r="O1015" s="35">
        <f>ROWS($A$8:N1015)</f>
        <v>1008</v>
      </c>
      <c r="P1015" s="35" t="str">
        <f>IF($A1015='Signature Page'!$H$8,O1015,"")</f>
        <v/>
      </c>
      <c r="Q1015" s="35" t="str">
        <f>IFERROR(SMALL($P$8:$P$1794,ROWS($P$8:P1015)),"")</f>
        <v/>
      </c>
      <c r="R1015" s="31" t="str">
        <f t="shared" si="15"/>
        <v>K05049730000</v>
      </c>
    </row>
    <row r="1016" spans="1:18" s="31" customFormat="1" ht="19.7" customHeight="1" x14ac:dyDescent="0.25">
      <c r="A1016" s="68" t="s">
        <v>77</v>
      </c>
      <c r="B1016" s="69">
        <v>5</v>
      </c>
      <c r="C1016" s="68" t="s">
        <v>966</v>
      </c>
      <c r="D1016" s="70" t="s">
        <v>1055</v>
      </c>
      <c r="E1016" s="70" t="s">
        <v>78</v>
      </c>
      <c r="F1016" s="70" t="s">
        <v>1101</v>
      </c>
      <c r="G1016" s="69" t="s">
        <v>967</v>
      </c>
      <c r="H1016" s="70" t="s">
        <v>1058</v>
      </c>
      <c r="I1016" s="83">
        <v>-716378.9</v>
      </c>
      <c r="J1016" s="83">
        <v>670322.09</v>
      </c>
      <c r="K1016" s="83">
        <v>0</v>
      </c>
      <c r="L1016" s="83">
        <v>0</v>
      </c>
      <c r="M1016" s="83">
        <v>0</v>
      </c>
      <c r="N1016" s="83">
        <v>-46056.8100000001</v>
      </c>
      <c r="O1016" s="35">
        <f>ROWS($A$8:N1016)</f>
        <v>1009</v>
      </c>
      <c r="P1016" s="35" t="str">
        <f>IF($A1016='Signature Page'!$H$8,O1016,"")</f>
        <v/>
      </c>
      <c r="Q1016" s="35" t="str">
        <f>IFERROR(SMALL($P$8:$P$1794,ROWS($P$8:P1016)),"")</f>
        <v/>
      </c>
      <c r="R1016" s="31" t="str">
        <f t="shared" si="15"/>
        <v>K05049B30000</v>
      </c>
    </row>
    <row r="1017" spans="1:18" s="31" customFormat="1" ht="19.7" customHeight="1" x14ac:dyDescent="0.25">
      <c r="A1017" s="68" t="s">
        <v>77</v>
      </c>
      <c r="B1017" s="69">
        <v>5</v>
      </c>
      <c r="C1017" s="68" t="s">
        <v>972</v>
      </c>
      <c r="D1017" s="70" t="s">
        <v>1055</v>
      </c>
      <c r="E1017" s="70" t="s">
        <v>78</v>
      </c>
      <c r="F1017" s="70" t="s">
        <v>1101</v>
      </c>
      <c r="G1017" s="69" t="s">
        <v>973</v>
      </c>
      <c r="H1017" s="70" t="s">
        <v>1058</v>
      </c>
      <c r="I1017" s="83">
        <v>-240.26</v>
      </c>
      <c r="J1017" s="83">
        <v>-4.33</v>
      </c>
      <c r="K1017" s="83">
        <v>0</v>
      </c>
      <c r="L1017" s="83">
        <v>0</v>
      </c>
      <c r="M1017" s="83">
        <v>0</v>
      </c>
      <c r="N1017" s="83">
        <v>-244.59</v>
      </c>
      <c r="O1017" s="35">
        <f>ROWS($A$8:N1017)</f>
        <v>1010</v>
      </c>
      <c r="P1017" s="35" t="str">
        <f>IF($A1017='Signature Page'!$H$8,O1017,"")</f>
        <v/>
      </c>
      <c r="Q1017" s="35" t="str">
        <f>IFERROR(SMALL($P$8:$P$1794,ROWS($P$8:P1017)),"")</f>
        <v/>
      </c>
      <c r="R1017" s="31" t="str">
        <f t="shared" si="15"/>
        <v>K05049F80000</v>
      </c>
    </row>
    <row r="1018" spans="1:18" s="31" customFormat="1" ht="19.7" customHeight="1" x14ac:dyDescent="0.25">
      <c r="A1018" s="68" t="s">
        <v>77</v>
      </c>
      <c r="B1018" s="69">
        <v>5</v>
      </c>
      <c r="C1018" s="68" t="s">
        <v>974</v>
      </c>
      <c r="D1018" s="70" t="s">
        <v>1055</v>
      </c>
      <c r="E1018" s="70" t="s">
        <v>78</v>
      </c>
      <c r="F1018" s="70" t="s">
        <v>1101</v>
      </c>
      <c r="G1018" s="69" t="s">
        <v>975</v>
      </c>
      <c r="H1018" s="70" t="s">
        <v>1058</v>
      </c>
      <c r="I1018" s="83">
        <v>-117239.56</v>
      </c>
      <c r="J1018" s="83">
        <v>92108.76</v>
      </c>
      <c r="K1018" s="83">
        <v>0</v>
      </c>
      <c r="L1018" s="83">
        <v>0</v>
      </c>
      <c r="M1018" s="83">
        <v>0</v>
      </c>
      <c r="N1018" s="83">
        <v>-25130.799999999999</v>
      </c>
      <c r="O1018" s="35">
        <f>ROWS($A$8:N1018)</f>
        <v>1011</v>
      </c>
      <c r="P1018" s="35" t="str">
        <f>IF($A1018='Signature Page'!$H$8,O1018,"")</f>
        <v/>
      </c>
      <c r="Q1018" s="35" t="str">
        <f>IFERROR(SMALL($P$8:$P$1794,ROWS($P$8:P1018)),"")</f>
        <v/>
      </c>
      <c r="R1018" s="31" t="str">
        <f t="shared" si="15"/>
        <v>K05049F90000</v>
      </c>
    </row>
    <row r="1019" spans="1:18" s="31" customFormat="1" ht="19.7" customHeight="1" x14ac:dyDescent="0.25">
      <c r="A1019" s="68" t="s">
        <v>77</v>
      </c>
      <c r="B1019" s="69">
        <v>5</v>
      </c>
      <c r="C1019" s="68">
        <v>50550000</v>
      </c>
      <c r="D1019" s="70" t="s">
        <v>1055</v>
      </c>
      <c r="E1019" s="70" t="s">
        <v>78</v>
      </c>
      <c r="F1019" s="70" t="s">
        <v>1101</v>
      </c>
      <c r="G1019" s="69" t="s">
        <v>982</v>
      </c>
      <c r="H1019" s="70" t="s">
        <v>1058</v>
      </c>
      <c r="I1019" s="83">
        <v>1959732.46</v>
      </c>
      <c r="J1019" s="83">
        <v>-7433874.5300000003</v>
      </c>
      <c r="K1019" s="83">
        <v>7045159.0700000003</v>
      </c>
      <c r="L1019" s="83">
        <v>0</v>
      </c>
      <c r="M1019" s="83">
        <v>0</v>
      </c>
      <c r="N1019" s="83">
        <v>1571017</v>
      </c>
      <c r="O1019" s="35">
        <f>ROWS($A$8:N1019)</f>
        <v>1012</v>
      </c>
      <c r="P1019" s="35" t="str">
        <f>IF($A1019='Signature Page'!$H$8,O1019,"")</f>
        <v/>
      </c>
      <c r="Q1019" s="35" t="str">
        <f>IFERROR(SMALL($P$8:$P$1794,ROWS($P$8:P1019)),"")</f>
        <v/>
      </c>
      <c r="R1019" s="31" t="str">
        <f t="shared" si="15"/>
        <v>K05050550000</v>
      </c>
    </row>
    <row r="1020" spans="1:18" s="31" customFormat="1" ht="19.7" customHeight="1" x14ac:dyDescent="0.25">
      <c r="A1020" s="68" t="s">
        <v>77</v>
      </c>
      <c r="B1020" s="69">
        <v>5</v>
      </c>
      <c r="C1020" s="68" t="s">
        <v>983</v>
      </c>
      <c r="D1020" s="70" t="s">
        <v>1055</v>
      </c>
      <c r="E1020" s="70" t="s">
        <v>78</v>
      </c>
      <c r="F1020" s="70" t="s">
        <v>1101</v>
      </c>
      <c r="G1020" s="69" t="s">
        <v>984</v>
      </c>
      <c r="H1020" s="70" t="s">
        <v>1058</v>
      </c>
      <c r="I1020" s="83">
        <v>317466.71000000002</v>
      </c>
      <c r="J1020" s="83">
        <v>-10741461.49</v>
      </c>
      <c r="K1020" s="83">
        <v>10762813.85</v>
      </c>
      <c r="L1020" s="83">
        <v>0</v>
      </c>
      <c r="M1020" s="83">
        <v>0</v>
      </c>
      <c r="N1020" s="83">
        <v>338819.06999999803</v>
      </c>
      <c r="O1020" s="35">
        <f>ROWS($A$8:N1020)</f>
        <v>1013</v>
      </c>
      <c r="P1020" s="35" t="str">
        <f>IF($A1020='Signature Page'!$H$8,O1020,"")</f>
        <v/>
      </c>
      <c r="Q1020" s="35" t="str">
        <f>IFERROR(SMALL($P$8:$P$1794,ROWS($P$8:P1020)),"")</f>
        <v/>
      </c>
      <c r="R1020" s="31" t="str">
        <f t="shared" si="15"/>
        <v>K05050550P00</v>
      </c>
    </row>
    <row r="1021" spans="1:18" s="31" customFormat="1" ht="19.7" customHeight="1" x14ac:dyDescent="0.25">
      <c r="A1021" s="68" t="s">
        <v>77</v>
      </c>
      <c r="B1021" s="69">
        <v>5</v>
      </c>
      <c r="C1021" s="68" t="s">
        <v>1279</v>
      </c>
      <c r="D1021" s="70" t="s">
        <v>1055</v>
      </c>
      <c r="E1021" s="70" t="s">
        <v>78</v>
      </c>
      <c r="F1021" s="70" t="s">
        <v>1101</v>
      </c>
      <c r="G1021" s="69" t="s">
        <v>1280</v>
      </c>
      <c r="H1021" s="70" t="s">
        <v>1058</v>
      </c>
      <c r="I1021" s="83">
        <v>15879</v>
      </c>
      <c r="J1021" s="83">
        <v>-292175.17</v>
      </c>
      <c r="K1021" s="83">
        <v>231658.25</v>
      </c>
      <c r="L1021" s="83">
        <v>0</v>
      </c>
      <c r="M1021" s="83">
        <v>0</v>
      </c>
      <c r="N1021" s="83">
        <v>-44637.919999999998</v>
      </c>
      <c r="O1021" s="35">
        <f>ROWS($A$8:N1021)</f>
        <v>1014</v>
      </c>
      <c r="P1021" s="35" t="str">
        <f>IF($A1021='Signature Page'!$H$8,O1021,"")</f>
        <v/>
      </c>
      <c r="Q1021" s="35" t="str">
        <f>IFERROR(SMALL($P$8:$P$1794,ROWS($P$8:P1021)),"")</f>
        <v/>
      </c>
      <c r="R1021" s="31" t="str">
        <f t="shared" si="15"/>
        <v>K05051C10019</v>
      </c>
    </row>
    <row r="1022" spans="1:18" s="31" customFormat="1" ht="19.7" customHeight="1" x14ac:dyDescent="0.25">
      <c r="A1022" s="68" t="s">
        <v>77</v>
      </c>
      <c r="B1022" s="69">
        <v>5</v>
      </c>
      <c r="C1022" s="68" t="s">
        <v>1261</v>
      </c>
      <c r="D1022" s="70" t="s">
        <v>1055</v>
      </c>
      <c r="E1022" s="70" t="s">
        <v>78</v>
      </c>
      <c r="F1022" s="70" t="s">
        <v>1101</v>
      </c>
      <c r="G1022" s="69" t="s">
        <v>1262</v>
      </c>
      <c r="H1022" s="70" t="s">
        <v>1058</v>
      </c>
      <c r="I1022" s="83">
        <v>124682.31</v>
      </c>
      <c r="J1022" s="83">
        <v>-2489072.63</v>
      </c>
      <c r="K1022" s="83">
        <v>2364390.3199999998</v>
      </c>
      <c r="L1022" s="83">
        <v>0</v>
      </c>
      <c r="M1022" s="83">
        <v>0</v>
      </c>
      <c r="N1022" s="83">
        <v>4.65661287307739E-10</v>
      </c>
      <c r="O1022" s="35">
        <f>ROWS($A$8:N1022)</f>
        <v>1015</v>
      </c>
      <c r="P1022" s="35" t="str">
        <f>IF($A1022='Signature Page'!$H$8,O1022,"")</f>
        <v/>
      </c>
      <c r="Q1022" s="35" t="str">
        <f>IFERROR(SMALL($P$8:$P$1794,ROWS($P$8:P1022)),"")</f>
        <v/>
      </c>
      <c r="R1022" s="31" t="str">
        <f t="shared" si="15"/>
        <v>K05051C10P00</v>
      </c>
    </row>
    <row r="1023" spans="1:18" s="31" customFormat="1" ht="19.7" customHeight="1" x14ac:dyDescent="0.25">
      <c r="A1023" s="68" t="s">
        <v>77</v>
      </c>
      <c r="B1023" s="69">
        <v>5</v>
      </c>
      <c r="C1023" s="68" t="s">
        <v>1012</v>
      </c>
      <c r="D1023" s="70" t="s">
        <v>1055</v>
      </c>
      <c r="E1023" s="70" t="s">
        <v>78</v>
      </c>
      <c r="F1023" s="70" t="s">
        <v>1101</v>
      </c>
      <c r="G1023" s="69" t="s">
        <v>1013</v>
      </c>
      <c r="H1023" s="70" t="s">
        <v>1058</v>
      </c>
      <c r="I1023" s="83">
        <v>7577.06</v>
      </c>
      <c r="J1023" s="83">
        <v>0</v>
      </c>
      <c r="K1023" s="83">
        <v>0</v>
      </c>
      <c r="L1023" s="83">
        <v>0</v>
      </c>
      <c r="M1023" s="83">
        <v>0</v>
      </c>
      <c r="N1023" s="83">
        <v>7577.06</v>
      </c>
      <c r="O1023" s="35">
        <f>ROWS($A$8:N1023)</f>
        <v>1016</v>
      </c>
      <c r="P1023" s="35" t="str">
        <f>IF($A1023='Signature Page'!$H$8,O1023,"")</f>
        <v/>
      </c>
      <c r="Q1023" s="35" t="str">
        <f>IFERROR(SMALL($P$8:$P$1794,ROWS($P$8:P1023)),"")</f>
        <v/>
      </c>
      <c r="R1023" s="31" t="str">
        <f t="shared" si="15"/>
        <v>K05054S30P00</v>
      </c>
    </row>
    <row r="1024" spans="1:18" s="31" customFormat="1" ht="19.7" customHeight="1" x14ac:dyDescent="0.25">
      <c r="A1024" s="68" t="s">
        <v>77</v>
      </c>
      <c r="B1024" s="69">
        <v>50</v>
      </c>
      <c r="C1024" s="68">
        <v>55420000</v>
      </c>
      <c r="D1024" s="70" t="s">
        <v>1055</v>
      </c>
      <c r="E1024" s="70" t="s">
        <v>78</v>
      </c>
      <c r="F1024" s="70" t="s">
        <v>1131</v>
      </c>
      <c r="G1024" s="69" t="s">
        <v>1023</v>
      </c>
      <c r="H1024" s="70" t="s">
        <v>1058</v>
      </c>
      <c r="I1024" s="83">
        <v>20788.57</v>
      </c>
      <c r="J1024" s="83">
        <v>0</v>
      </c>
      <c r="K1024" s="83">
        <v>0</v>
      </c>
      <c r="L1024" s="83">
        <v>0</v>
      </c>
      <c r="M1024" s="83">
        <v>0</v>
      </c>
      <c r="N1024" s="83">
        <v>20788.57</v>
      </c>
      <c r="O1024" s="35">
        <f>ROWS($A$8:N1024)</f>
        <v>1017</v>
      </c>
      <c r="P1024" s="35" t="str">
        <f>IF($A1024='Signature Page'!$H$8,O1024,"")</f>
        <v/>
      </c>
      <c r="Q1024" s="35" t="str">
        <f>IFERROR(SMALL($P$8:$P$1794,ROWS($P$8:P1024)),"")</f>
        <v/>
      </c>
      <c r="R1024" s="31" t="str">
        <f t="shared" si="15"/>
        <v>K05055420000</v>
      </c>
    </row>
    <row r="1025" spans="1:18" s="31" customFormat="1" ht="19.7" customHeight="1" x14ac:dyDescent="0.25">
      <c r="A1025" s="68" t="s">
        <v>77</v>
      </c>
      <c r="B1025" s="69">
        <v>50</v>
      </c>
      <c r="C1025" s="68" t="s">
        <v>1024</v>
      </c>
      <c r="D1025" s="70" t="s">
        <v>1055</v>
      </c>
      <c r="E1025" s="70" t="s">
        <v>78</v>
      </c>
      <c r="F1025" s="70" t="s">
        <v>1131</v>
      </c>
      <c r="G1025" s="69" t="s">
        <v>1025</v>
      </c>
      <c r="H1025" s="70" t="s">
        <v>1058</v>
      </c>
      <c r="I1025" s="83">
        <v>-46282.16</v>
      </c>
      <c r="J1025" s="83">
        <v>-1851236.43</v>
      </c>
      <c r="K1025" s="83">
        <v>1795130.89</v>
      </c>
      <c r="L1025" s="83">
        <v>0</v>
      </c>
      <c r="M1025" s="83">
        <v>0</v>
      </c>
      <c r="N1025" s="83">
        <v>-102387.7</v>
      </c>
      <c r="O1025" s="35">
        <f>ROWS($A$8:N1025)</f>
        <v>1018</v>
      </c>
      <c r="P1025" s="35" t="str">
        <f>IF($A1025='Signature Page'!$H$8,O1025,"")</f>
        <v/>
      </c>
      <c r="Q1025" s="35" t="str">
        <f>IFERROR(SMALL($P$8:$P$1794,ROWS($P$8:P1025)),"")</f>
        <v/>
      </c>
      <c r="R1025" s="31" t="str">
        <f t="shared" si="15"/>
        <v>K05055420P00</v>
      </c>
    </row>
    <row r="1026" spans="1:18" s="31" customFormat="1" ht="19.7" customHeight="1" x14ac:dyDescent="0.25">
      <c r="A1026" s="68" t="s">
        <v>79</v>
      </c>
      <c r="B1026" s="69">
        <v>1</v>
      </c>
      <c r="C1026" s="68">
        <v>10010000</v>
      </c>
      <c r="D1026" s="70" t="s">
        <v>1053</v>
      </c>
      <c r="E1026" s="70" t="s">
        <v>1167</v>
      </c>
      <c r="F1026" s="70" t="s">
        <v>128</v>
      </c>
      <c r="G1026" s="69" t="s">
        <v>128</v>
      </c>
      <c r="H1026" s="70" t="s">
        <v>1067</v>
      </c>
      <c r="I1026" s="83">
        <v>-2382451.98</v>
      </c>
      <c r="J1026" s="83">
        <v>0</v>
      </c>
      <c r="K1026" s="83">
        <v>266879237.62</v>
      </c>
      <c r="L1026" s="83">
        <v>0</v>
      </c>
      <c r="M1026" s="83">
        <v>0</v>
      </c>
      <c r="N1026" s="83">
        <v>264496785.63999999</v>
      </c>
      <c r="O1026" s="35">
        <f>ROWS($A$8:N1026)</f>
        <v>1019</v>
      </c>
      <c r="P1026" s="35" t="str">
        <f>IF($A1026='Signature Page'!$H$8,O1026,"")</f>
        <v/>
      </c>
      <c r="Q1026" s="35" t="str">
        <f>IFERROR(SMALL($P$8:$P$1794,ROWS($P$8:P1026)),"")</f>
        <v/>
      </c>
      <c r="R1026" s="31" t="str">
        <f t="shared" si="15"/>
        <v>L04010010000</v>
      </c>
    </row>
    <row r="1027" spans="1:18" s="31" customFormat="1" ht="19.7" customHeight="1" x14ac:dyDescent="0.25">
      <c r="A1027" s="68" t="s">
        <v>79</v>
      </c>
      <c r="B1027" s="69">
        <v>1</v>
      </c>
      <c r="C1027" s="68">
        <v>10010003</v>
      </c>
      <c r="D1027" s="70" t="s">
        <v>1053</v>
      </c>
      <c r="E1027" s="70" t="s">
        <v>1167</v>
      </c>
      <c r="F1027" s="70" t="s">
        <v>128</v>
      </c>
      <c r="G1027" s="69" t="s">
        <v>130</v>
      </c>
      <c r="H1027" s="70" t="s">
        <v>1067</v>
      </c>
      <c r="I1027" s="83">
        <v>-28127684.43</v>
      </c>
      <c r="J1027" s="83">
        <v>0</v>
      </c>
      <c r="K1027" s="83">
        <v>1915948.02</v>
      </c>
      <c r="L1027" s="83">
        <v>0</v>
      </c>
      <c r="M1027" s="83">
        <v>0</v>
      </c>
      <c r="N1027" s="83">
        <v>-26211736.41</v>
      </c>
      <c r="O1027" s="35">
        <f>ROWS($A$8:N1027)</f>
        <v>1020</v>
      </c>
      <c r="P1027" s="35" t="str">
        <f>IF($A1027='Signature Page'!$H$8,O1027,"")</f>
        <v/>
      </c>
      <c r="Q1027" s="35" t="str">
        <f>IFERROR(SMALL($P$8:$P$1794,ROWS($P$8:P1027)),"")</f>
        <v/>
      </c>
      <c r="R1027" s="31" t="str">
        <f t="shared" si="15"/>
        <v>L04010010003</v>
      </c>
    </row>
    <row r="1028" spans="1:18" s="31" customFormat="1" ht="19.7" customHeight="1" x14ac:dyDescent="0.25">
      <c r="A1028" s="68" t="s">
        <v>79</v>
      </c>
      <c r="B1028" s="69">
        <v>1</v>
      </c>
      <c r="C1028" s="68">
        <v>10050023</v>
      </c>
      <c r="D1028" s="70" t="s">
        <v>1053</v>
      </c>
      <c r="E1028" s="70" t="s">
        <v>1167</v>
      </c>
      <c r="F1028" s="70" t="s">
        <v>128</v>
      </c>
      <c r="G1028" s="69" t="s">
        <v>1489</v>
      </c>
      <c r="H1028" s="70" t="s">
        <v>1067</v>
      </c>
      <c r="I1028" s="83">
        <v>0</v>
      </c>
      <c r="J1028" s="83">
        <v>0</v>
      </c>
      <c r="K1028" s="83">
        <v>10300000</v>
      </c>
      <c r="L1028" s="83">
        <v>0</v>
      </c>
      <c r="M1028" s="83">
        <v>0</v>
      </c>
      <c r="N1028" s="83">
        <v>10300000</v>
      </c>
      <c r="O1028" s="35">
        <f>ROWS($A$8:N1028)</f>
        <v>1021</v>
      </c>
      <c r="P1028" s="35" t="str">
        <f>IF($A1028='Signature Page'!$H$8,O1028,"")</f>
        <v/>
      </c>
      <c r="Q1028" s="35" t="str">
        <f>IFERROR(SMALL($P$8:$P$1794,ROWS($P$8:P1028)),"")</f>
        <v/>
      </c>
      <c r="R1028" s="31" t="str">
        <f t="shared" si="15"/>
        <v>L04010050023</v>
      </c>
    </row>
    <row r="1029" spans="1:18" s="31" customFormat="1" ht="19.7" customHeight="1" x14ac:dyDescent="0.25">
      <c r="A1029" s="68" t="s">
        <v>79</v>
      </c>
      <c r="B1029" s="69">
        <v>1</v>
      </c>
      <c r="C1029" s="68">
        <v>28370000</v>
      </c>
      <c r="D1029" s="70" t="s">
        <v>1053</v>
      </c>
      <c r="E1029" s="70" t="s">
        <v>1167</v>
      </c>
      <c r="F1029" s="70" t="s">
        <v>128</v>
      </c>
      <c r="G1029" s="69" t="s">
        <v>137</v>
      </c>
      <c r="H1029" s="70" t="s">
        <v>1067</v>
      </c>
      <c r="I1029" s="83">
        <v>-26180.43</v>
      </c>
      <c r="J1029" s="83">
        <v>-31461.39</v>
      </c>
      <c r="K1029" s="83">
        <v>0</v>
      </c>
      <c r="L1029" s="83">
        <v>0</v>
      </c>
      <c r="M1029" s="83">
        <v>0</v>
      </c>
      <c r="N1029" s="83">
        <v>-57641.82</v>
      </c>
      <c r="O1029" s="35">
        <f>ROWS($A$8:N1029)</f>
        <v>1022</v>
      </c>
      <c r="P1029" s="35" t="str">
        <f>IF($A1029='Signature Page'!$H$8,O1029,"")</f>
        <v/>
      </c>
      <c r="Q1029" s="35" t="str">
        <f>IFERROR(SMALL($P$8:$P$1794,ROWS($P$8:P1029)),"")</f>
        <v/>
      </c>
      <c r="R1029" s="31" t="str">
        <f t="shared" si="15"/>
        <v>L04028370000</v>
      </c>
    </row>
    <row r="1030" spans="1:18" s="31" customFormat="1" ht="19.7" customHeight="1" x14ac:dyDescent="0.25">
      <c r="A1030" s="68" t="s">
        <v>79</v>
      </c>
      <c r="B1030" s="69">
        <v>1</v>
      </c>
      <c r="C1030" s="68">
        <v>30350099</v>
      </c>
      <c r="D1030" s="70" t="s">
        <v>1057</v>
      </c>
      <c r="E1030" s="70" t="s">
        <v>1167</v>
      </c>
      <c r="F1030" s="70" t="s">
        <v>128</v>
      </c>
      <c r="G1030" s="69" t="s">
        <v>1298</v>
      </c>
      <c r="H1030" s="70" t="s">
        <v>1067</v>
      </c>
      <c r="I1030" s="83">
        <v>-2237898.7599999998</v>
      </c>
      <c r="J1030" s="83">
        <v>0</v>
      </c>
      <c r="K1030" s="83">
        <v>0</v>
      </c>
      <c r="L1030" s="83">
        <v>0</v>
      </c>
      <c r="M1030" s="83">
        <v>0</v>
      </c>
      <c r="N1030" s="83">
        <v>-2237898.7599999998</v>
      </c>
      <c r="O1030" s="35">
        <f>ROWS($A$8:N1030)</f>
        <v>1023</v>
      </c>
      <c r="P1030" s="35" t="str">
        <f>IF($A1030='Signature Page'!$H$8,O1030,"")</f>
        <v/>
      </c>
      <c r="Q1030" s="35" t="str">
        <f>IFERROR(SMALL($P$8:$P$1794,ROWS($P$8:P1030)),"")</f>
        <v/>
      </c>
      <c r="R1030" s="31" t="str">
        <f t="shared" si="15"/>
        <v>L04030350099</v>
      </c>
    </row>
    <row r="1031" spans="1:18" s="31" customFormat="1" ht="19.7" customHeight="1" x14ac:dyDescent="0.25">
      <c r="A1031" s="68" t="s">
        <v>79</v>
      </c>
      <c r="B1031" s="69">
        <v>1</v>
      </c>
      <c r="C1031" s="68" t="s">
        <v>272</v>
      </c>
      <c r="D1031" s="70" t="s">
        <v>1057</v>
      </c>
      <c r="E1031" s="70" t="s">
        <v>1167</v>
      </c>
      <c r="F1031" s="70" t="s">
        <v>128</v>
      </c>
      <c r="G1031" s="69" t="s">
        <v>273</v>
      </c>
      <c r="H1031" s="70" t="s">
        <v>1067</v>
      </c>
      <c r="I1031" s="83">
        <v>-70577.86</v>
      </c>
      <c r="J1031" s="83">
        <v>-399.42</v>
      </c>
      <c r="K1031" s="83">
        <v>0</v>
      </c>
      <c r="L1031" s="83">
        <v>0</v>
      </c>
      <c r="M1031" s="83">
        <v>0</v>
      </c>
      <c r="N1031" s="83">
        <v>-70977.279999999999</v>
      </c>
      <c r="O1031" s="35">
        <f>ROWS($A$8:N1031)</f>
        <v>1024</v>
      </c>
      <c r="P1031" s="35" t="str">
        <f>IF($A1031='Signature Page'!$H$8,O1031,"")</f>
        <v/>
      </c>
      <c r="Q1031" s="35" t="str">
        <f>IFERROR(SMALL($P$8:$P$1794,ROWS($P$8:P1031)),"")</f>
        <v/>
      </c>
      <c r="R1031" s="31" t="str">
        <f t="shared" si="15"/>
        <v>L04031C70000</v>
      </c>
    </row>
    <row r="1032" spans="1:18" s="31" customFormat="1" ht="19.7" customHeight="1" x14ac:dyDescent="0.25">
      <c r="A1032" s="68" t="s">
        <v>79</v>
      </c>
      <c r="B1032" s="69">
        <v>5</v>
      </c>
      <c r="C1032" s="68">
        <v>32700000</v>
      </c>
      <c r="D1032" s="70" t="s">
        <v>1055</v>
      </c>
      <c r="E1032" s="70" t="s">
        <v>1167</v>
      </c>
      <c r="F1032" s="70" t="s">
        <v>1101</v>
      </c>
      <c r="G1032" s="69" t="s">
        <v>285</v>
      </c>
      <c r="H1032" s="70" t="s">
        <v>1067</v>
      </c>
      <c r="I1032" s="83">
        <v>-1972678.26</v>
      </c>
      <c r="J1032" s="83">
        <v>-4001797.4</v>
      </c>
      <c r="K1032" s="83">
        <v>0</v>
      </c>
      <c r="L1032" s="83">
        <v>0</v>
      </c>
      <c r="M1032" s="83">
        <v>0</v>
      </c>
      <c r="N1032" s="83">
        <v>-5974475.6600000001</v>
      </c>
      <c r="O1032" s="35">
        <f>ROWS($A$8:N1032)</f>
        <v>1025</v>
      </c>
      <c r="P1032" s="35" t="str">
        <f>IF($A1032='Signature Page'!$H$8,O1032,"")</f>
        <v/>
      </c>
      <c r="Q1032" s="35" t="str">
        <f>IFERROR(SMALL($P$8:$P$1794,ROWS($P$8:P1032)),"")</f>
        <v/>
      </c>
      <c r="R1032" s="31" t="str">
        <f t="shared" ref="R1032:R1095" si="16">CONCATENATE(A1032,C1032)</f>
        <v>L04032700000</v>
      </c>
    </row>
    <row r="1033" spans="1:18" s="31" customFormat="1" ht="19.7" customHeight="1" x14ac:dyDescent="0.25">
      <c r="A1033" s="68" t="s">
        <v>79</v>
      </c>
      <c r="B1033" s="69">
        <v>1</v>
      </c>
      <c r="C1033" s="68">
        <v>32860000</v>
      </c>
      <c r="D1033" s="70" t="s">
        <v>1057</v>
      </c>
      <c r="E1033" s="70" t="s">
        <v>1167</v>
      </c>
      <c r="F1033" s="70" t="s">
        <v>128</v>
      </c>
      <c r="G1033" s="69" t="s">
        <v>295</v>
      </c>
      <c r="H1033" s="70" t="s">
        <v>1067</v>
      </c>
      <c r="I1033" s="83">
        <v>-4777358.33</v>
      </c>
      <c r="J1033" s="83">
        <v>-2069909.03</v>
      </c>
      <c r="K1033" s="83">
        <v>1453.26</v>
      </c>
      <c r="L1033" s="83">
        <v>0</v>
      </c>
      <c r="M1033" s="83">
        <v>0</v>
      </c>
      <c r="N1033" s="83">
        <v>-6845814.0999999996</v>
      </c>
      <c r="O1033" s="35">
        <f>ROWS($A$8:N1033)</f>
        <v>1026</v>
      </c>
      <c r="P1033" s="35" t="str">
        <f>IF($A1033='Signature Page'!$H$8,O1033,"")</f>
        <v/>
      </c>
      <c r="Q1033" s="35" t="str">
        <f>IFERROR(SMALL($P$8:$P$1794,ROWS($P$8:P1033)),"")</f>
        <v/>
      </c>
      <c r="R1033" s="31" t="str">
        <f t="shared" si="16"/>
        <v>L04032860000</v>
      </c>
    </row>
    <row r="1034" spans="1:18" s="31" customFormat="1" ht="19.7" customHeight="1" x14ac:dyDescent="0.25">
      <c r="A1034" s="68" t="s">
        <v>79</v>
      </c>
      <c r="B1034" s="69">
        <v>1</v>
      </c>
      <c r="C1034" s="68">
        <v>34420000</v>
      </c>
      <c r="D1034" s="70" t="s">
        <v>1054</v>
      </c>
      <c r="E1034" s="70" t="s">
        <v>1167</v>
      </c>
      <c r="F1034" s="70" t="s">
        <v>128</v>
      </c>
      <c r="G1034" s="69" t="s">
        <v>345</v>
      </c>
      <c r="H1034" s="70" t="s">
        <v>1067</v>
      </c>
      <c r="I1034" s="83">
        <v>-570051.31999999995</v>
      </c>
      <c r="J1034" s="83">
        <v>-31290.75</v>
      </c>
      <c r="K1034" s="83">
        <v>-61.26</v>
      </c>
      <c r="L1034" s="83">
        <v>0</v>
      </c>
      <c r="M1034" s="83">
        <v>0</v>
      </c>
      <c r="N1034" s="83">
        <v>-601403.32999999996</v>
      </c>
      <c r="O1034" s="35">
        <f>ROWS($A$8:N1034)</f>
        <v>1027</v>
      </c>
      <c r="P1034" s="35" t="str">
        <f>IF($A1034='Signature Page'!$H$8,O1034,"")</f>
        <v/>
      </c>
      <c r="Q1034" s="35" t="str">
        <f>IFERROR(SMALL($P$8:$P$1794,ROWS($P$8:P1034)),"")</f>
        <v/>
      </c>
      <c r="R1034" s="31" t="str">
        <f t="shared" si="16"/>
        <v>L04034420000</v>
      </c>
    </row>
    <row r="1035" spans="1:18" s="31" customFormat="1" ht="19.7" customHeight="1" x14ac:dyDescent="0.25">
      <c r="A1035" s="68" t="s">
        <v>79</v>
      </c>
      <c r="B1035" s="69">
        <v>1</v>
      </c>
      <c r="C1035" s="68">
        <v>34420001</v>
      </c>
      <c r="D1035" s="70" t="s">
        <v>1055</v>
      </c>
      <c r="E1035" s="70" t="s">
        <v>1167</v>
      </c>
      <c r="F1035" s="70" t="s">
        <v>128</v>
      </c>
      <c r="G1035" s="69" t="s">
        <v>346</v>
      </c>
      <c r="H1035" s="70" t="s">
        <v>1067</v>
      </c>
      <c r="I1035" s="83">
        <v>-4627740.59</v>
      </c>
      <c r="J1035" s="83">
        <v>0</v>
      </c>
      <c r="K1035" s="83">
        <v>510985</v>
      </c>
      <c r="L1035" s="83">
        <v>0</v>
      </c>
      <c r="M1035" s="83">
        <v>0</v>
      </c>
      <c r="N1035" s="83">
        <v>-4116755.59</v>
      </c>
      <c r="O1035" s="35">
        <f>ROWS($A$8:N1035)</f>
        <v>1028</v>
      </c>
      <c r="P1035" s="35" t="str">
        <f>IF($A1035='Signature Page'!$H$8,O1035,"")</f>
        <v/>
      </c>
      <c r="Q1035" s="35" t="str">
        <f>IFERROR(SMALL($P$8:$P$1794,ROWS($P$8:P1035)),"")</f>
        <v/>
      </c>
      <c r="R1035" s="31" t="str">
        <f t="shared" si="16"/>
        <v>L04034420001</v>
      </c>
    </row>
    <row r="1036" spans="1:18" s="31" customFormat="1" ht="19.7" customHeight="1" x14ac:dyDescent="0.25">
      <c r="A1036" s="68" t="s">
        <v>79</v>
      </c>
      <c r="B1036" s="69">
        <v>1</v>
      </c>
      <c r="C1036" s="68">
        <v>34420002</v>
      </c>
      <c r="D1036" s="70" t="s">
        <v>1054</v>
      </c>
      <c r="E1036" s="70" t="s">
        <v>1167</v>
      </c>
      <c r="F1036" s="70" t="s">
        <v>128</v>
      </c>
      <c r="G1036" s="69" t="s">
        <v>347</v>
      </c>
      <c r="H1036" s="70" t="s">
        <v>1067</v>
      </c>
      <c r="I1036" s="83">
        <v>-434303.18</v>
      </c>
      <c r="J1036" s="83">
        <v>-29621.119999999999</v>
      </c>
      <c r="K1036" s="83">
        <v>15623.36</v>
      </c>
      <c r="L1036" s="83">
        <v>0</v>
      </c>
      <c r="M1036" s="83">
        <v>0</v>
      </c>
      <c r="N1036" s="83">
        <v>-448300.94</v>
      </c>
      <c r="O1036" s="35">
        <f>ROWS($A$8:N1036)</f>
        <v>1029</v>
      </c>
      <c r="P1036" s="35" t="str">
        <f>IF($A1036='Signature Page'!$H$8,O1036,"")</f>
        <v/>
      </c>
      <c r="Q1036" s="35" t="str">
        <f>IFERROR(SMALL($P$8:$P$1794,ROWS($P$8:P1036)),"")</f>
        <v/>
      </c>
      <c r="R1036" s="31" t="str">
        <f t="shared" si="16"/>
        <v>L04034420002</v>
      </c>
    </row>
    <row r="1037" spans="1:18" s="31" customFormat="1" ht="19.7" customHeight="1" x14ac:dyDescent="0.25">
      <c r="A1037" s="68" t="s">
        <v>79</v>
      </c>
      <c r="B1037" s="69">
        <v>1</v>
      </c>
      <c r="C1037" s="68">
        <v>34430000</v>
      </c>
      <c r="D1037" s="70" t="s">
        <v>1057</v>
      </c>
      <c r="E1037" s="70" t="s">
        <v>1167</v>
      </c>
      <c r="F1037" s="70" t="s">
        <v>128</v>
      </c>
      <c r="G1037" s="69" t="s">
        <v>348</v>
      </c>
      <c r="H1037" s="70" t="s">
        <v>1067</v>
      </c>
      <c r="I1037" s="83">
        <v>-5675995.5800000001</v>
      </c>
      <c r="J1037" s="83">
        <v>-2736188.99</v>
      </c>
      <c r="K1037" s="83">
        <v>-2388251.54</v>
      </c>
      <c r="L1037" s="83">
        <v>0</v>
      </c>
      <c r="M1037" s="83">
        <v>0</v>
      </c>
      <c r="N1037" s="83">
        <v>-10800436.109999999</v>
      </c>
      <c r="O1037" s="35">
        <f>ROWS($A$8:N1037)</f>
        <v>1030</v>
      </c>
      <c r="P1037" s="35" t="str">
        <f>IF($A1037='Signature Page'!$H$8,O1037,"")</f>
        <v/>
      </c>
      <c r="Q1037" s="35" t="str">
        <f>IFERROR(SMALL($P$8:$P$1794,ROWS($P$8:P1037)),"")</f>
        <v/>
      </c>
      <c r="R1037" s="31" t="str">
        <f t="shared" si="16"/>
        <v>L04034430000</v>
      </c>
    </row>
    <row r="1038" spans="1:18" s="31" customFormat="1" ht="19.7" customHeight="1" x14ac:dyDescent="0.25">
      <c r="A1038" s="68" t="s">
        <v>79</v>
      </c>
      <c r="B1038" s="69">
        <v>1</v>
      </c>
      <c r="C1038" s="68">
        <v>34430001</v>
      </c>
      <c r="D1038" s="70" t="s">
        <v>1054</v>
      </c>
      <c r="E1038" s="70" t="s">
        <v>1167</v>
      </c>
      <c r="F1038" s="70" t="s">
        <v>128</v>
      </c>
      <c r="G1038" s="69" t="s">
        <v>349</v>
      </c>
      <c r="H1038" s="70" t="s">
        <v>1067</v>
      </c>
      <c r="I1038" s="83">
        <v>-521937.49</v>
      </c>
      <c r="J1038" s="83">
        <v>0</v>
      </c>
      <c r="K1038" s="83">
        <v>0</v>
      </c>
      <c r="L1038" s="83">
        <v>0</v>
      </c>
      <c r="M1038" s="83">
        <v>0</v>
      </c>
      <c r="N1038" s="83">
        <v>-521937.49</v>
      </c>
      <c r="O1038" s="35">
        <f>ROWS($A$8:N1038)</f>
        <v>1031</v>
      </c>
      <c r="P1038" s="35" t="str">
        <f>IF($A1038='Signature Page'!$H$8,O1038,"")</f>
        <v/>
      </c>
      <c r="Q1038" s="35" t="str">
        <f>IFERROR(SMALL($P$8:$P$1794,ROWS($P$8:P1038)),"")</f>
        <v/>
      </c>
      <c r="R1038" s="31" t="str">
        <f t="shared" si="16"/>
        <v>L04034430001</v>
      </c>
    </row>
    <row r="1039" spans="1:18" s="31" customFormat="1" ht="19.7" customHeight="1" x14ac:dyDescent="0.25">
      <c r="A1039" s="68" t="s">
        <v>79</v>
      </c>
      <c r="B1039" s="69">
        <v>59</v>
      </c>
      <c r="C1039" s="68">
        <v>34440000</v>
      </c>
      <c r="D1039" s="70" t="s">
        <v>1054</v>
      </c>
      <c r="E1039" s="70" t="s">
        <v>1167</v>
      </c>
      <c r="F1039" s="70" t="s">
        <v>1110</v>
      </c>
      <c r="G1039" s="69" t="s">
        <v>350</v>
      </c>
      <c r="H1039" s="70" t="s">
        <v>1067</v>
      </c>
      <c r="I1039" s="83">
        <v>-457003.5</v>
      </c>
      <c r="J1039" s="83">
        <v>-507840.8</v>
      </c>
      <c r="K1039" s="83">
        <v>2211.1</v>
      </c>
      <c r="L1039" s="83">
        <v>0</v>
      </c>
      <c r="M1039" s="83">
        <v>0</v>
      </c>
      <c r="N1039" s="83">
        <v>-962633.2</v>
      </c>
      <c r="O1039" s="35">
        <f>ROWS($A$8:N1039)</f>
        <v>1032</v>
      </c>
      <c r="P1039" s="35" t="str">
        <f>IF($A1039='Signature Page'!$H$8,O1039,"")</f>
        <v/>
      </c>
      <c r="Q1039" s="35" t="str">
        <f>IFERROR(SMALL($P$8:$P$1794,ROWS($P$8:P1039)),"")</f>
        <v/>
      </c>
      <c r="R1039" s="31" t="str">
        <f t="shared" si="16"/>
        <v>L04034440000</v>
      </c>
    </row>
    <row r="1040" spans="1:18" s="31" customFormat="1" ht="19.7" customHeight="1" x14ac:dyDescent="0.25">
      <c r="A1040" s="68" t="s">
        <v>79</v>
      </c>
      <c r="B1040" s="69">
        <v>1</v>
      </c>
      <c r="C1040" s="68">
        <v>34440001</v>
      </c>
      <c r="D1040" s="70" t="s">
        <v>1053</v>
      </c>
      <c r="E1040" s="70" t="s">
        <v>1167</v>
      </c>
      <c r="F1040" s="70" t="s">
        <v>128</v>
      </c>
      <c r="G1040" s="69" t="s">
        <v>351</v>
      </c>
      <c r="H1040" s="70" t="s">
        <v>1067</v>
      </c>
      <c r="I1040" s="83">
        <v>-25336.31</v>
      </c>
      <c r="J1040" s="83">
        <v>0</v>
      </c>
      <c r="K1040" s="83">
        <v>6492.89</v>
      </c>
      <c r="L1040" s="83">
        <v>0</v>
      </c>
      <c r="M1040" s="83">
        <v>0</v>
      </c>
      <c r="N1040" s="83">
        <v>-18843.419999999998</v>
      </c>
      <c r="O1040" s="35">
        <f>ROWS($A$8:N1040)</f>
        <v>1033</v>
      </c>
      <c r="P1040" s="35" t="str">
        <f>IF($A1040='Signature Page'!$H$8,O1040,"")</f>
        <v/>
      </c>
      <c r="Q1040" s="35" t="str">
        <f>IFERROR(SMALL($P$8:$P$1794,ROWS($P$8:P1040)),"")</f>
        <v/>
      </c>
      <c r="R1040" s="31" t="str">
        <f t="shared" si="16"/>
        <v>L04034440001</v>
      </c>
    </row>
    <row r="1041" spans="1:18" s="31" customFormat="1" ht="19.7" customHeight="1" x14ac:dyDescent="0.25">
      <c r="A1041" s="68" t="s">
        <v>79</v>
      </c>
      <c r="B1041" s="69">
        <v>5</v>
      </c>
      <c r="C1041" s="68">
        <v>34440002</v>
      </c>
      <c r="D1041" s="70" t="s">
        <v>1053</v>
      </c>
      <c r="E1041" s="70" t="s">
        <v>1167</v>
      </c>
      <c r="F1041" s="70" t="s">
        <v>1101</v>
      </c>
      <c r="G1041" s="69" t="s">
        <v>352</v>
      </c>
      <c r="H1041" s="70" t="s">
        <v>1067</v>
      </c>
      <c r="I1041" s="83">
        <v>-114187.79</v>
      </c>
      <c r="J1041" s="83">
        <v>0</v>
      </c>
      <c r="K1041" s="83">
        <v>0</v>
      </c>
      <c r="L1041" s="83">
        <v>0</v>
      </c>
      <c r="M1041" s="83">
        <v>0</v>
      </c>
      <c r="N1041" s="83">
        <v>-114187.79</v>
      </c>
      <c r="O1041" s="35">
        <f>ROWS($A$8:N1041)</f>
        <v>1034</v>
      </c>
      <c r="P1041" s="35" t="str">
        <f>IF($A1041='Signature Page'!$H$8,O1041,"")</f>
        <v/>
      </c>
      <c r="Q1041" s="35" t="str">
        <f>IFERROR(SMALL($P$8:$P$1794,ROWS($P$8:P1041)),"")</f>
        <v/>
      </c>
      <c r="R1041" s="31" t="str">
        <f t="shared" si="16"/>
        <v>L04034440002</v>
      </c>
    </row>
    <row r="1042" spans="1:18" s="31" customFormat="1" ht="19.7" customHeight="1" x14ac:dyDescent="0.25">
      <c r="A1042" s="68" t="s">
        <v>79</v>
      </c>
      <c r="B1042" s="69">
        <v>5</v>
      </c>
      <c r="C1042" s="68">
        <v>34440003</v>
      </c>
      <c r="D1042" s="70" t="s">
        <v>1055</v>
      </c>
      <c r="E1042" s="70" t="s">
        <v>1167</v>
      </c>
      <c r="F1042" s="70" t="s">
        <v>1101</v>
      </c>
      <c r="G1042" s="69" t="s">
        <v>342</v>
      </c>
      <c r="H1042" s="70" t="s">
        <v>1067</v>
      </c>
      <c r="I1042" s="83">
        <v>-4321820.01</v>
      </c>
      <c r="J1042" s="83">
        <v>-1200000</v>
      </c>
      <c r="K1042" s="83">
        <v>907290.91</v>
      </c>
      <c r="L1042" s="83">
        <v>0</v>
      </c>
      <c r="M1042" s="83">
        <v>0</v>
      </c>
      <c r="N1042" s="83">
        <v>-4614529.0999999996</v>
      </c>
      <c r="O1042" s="35">
        <f>ROWS($A$8:N1042)</f>
        <v>1035</v>
      </c>
      <c r="P1042" s="35" t="str">
        <f>IF($A1042='Signature Page'!$H$8,O1042,"")</f>
        <v/>
      </c>
      <c r="Q1042" s="35" t="str">
        <f>IFERROR(SMALL($P$8:$P$1794,ROWS($P$8:P1042)),"")</f>
        <v/>
      </c>
      <c r="R1042" s="31" t="str">
        <f t="shared" si="16"/>
        <v>L04034440003</v>
      </c>
    </row>
    <row r="1043" spans="1:18" s="31" customFormat="1" ht="19.7" customHeight="1" x14ac:dyDescent="0.25">
      <c r="A1043" s="68" t="s">
        <v>79</v>
      </c>
      <c r="B1043" s="69">
        <v>5</v>
      </c>
      <c r="C1043" s="68">
        <v>34440004</v>
      </c>
      <c r="D1043" s="70" t="s">
        <v>1055</v>
      </c>
      <c r="E1043" s="70" t="s">
        <v>1167</v>
      </c>
      <c r="F1043" s="70" t="s">
        <v>1101</v>
      </c>
      <c r="G1043" s="69" t="s">
        <v>353</v>
      </c>
      <c r="H1043" s="70" t="s">
        <v>1067</v>
      </c>
      <c r="I1043" s="83">
        <v>-309628.83</v>
      </c>
      <c r="J1043" s="83">
        <v>0</v>
      </c>
      <c r="K1043" s="83">
        <v>-195109.16</v>
      </c>
      <c r="L1043" s="83">
        <v>0</v>
      </c>
      <c r="M1043" s="83">
        <v>0</v>
      </c>
      <c r="N1043" s="83">
        <v>-504737.99</v>
      </c>
      <c r="O1043" s="35">
        <f>ROWS($A$8:N1043)</f>
        <v>1036</v>
      </c>
      <c r="P1043" s="35" t="str">
        <f>IF($A1043='Signature Page'!$H$8,O1043,"")</f>
        <v/>
      </c>
      <c r="Q1043" s="35" t="str">
        <f>IFERROR(SMALL($P$8:$P$1794,ROWS($P$8:P1043)),"")</f>
        <v/>
      </c>
      <c r="R1043" s="31" t="str">
        <f t="shared" si="16"/>
        <v>L04034440004</v>
      </c>
    </row>
    <row r="1044" spans="1:18" s="31" customFormat="1" ht="19.7" customHeight="1" x14ac:dyDescent="0.25">
      <c r="A1044" s="68" t="s">
        <v>79</v>
      </c>
      <c r="B1044" s="69">
        <v>1</v>
      </c>
      <c r="C1044" s="68">
        <v>34450000</v>
      </c>
      <c r="D1044" s="70" t="s">
        <v>1053</v>
      </c>
      <c r="E1044" s="70" t="s">
        <v>1167</v>
      </c>
      <c r="F1044" s="70" t="s">
        <v>128</v>
      </c>
      <c r="G1044" s="69" t="s">
        <v>354</v>
      </c>
      <c r="H1044" s="70" t="s">
        <v>1067</v>
      </c>
      <c r="I1044" s="83">
        <v>-333543.45</v>
      </c>
      <c r="J1044" s="83">
        <v>-2189.9699999999998</v>
      </c>
      <c r="K1044" s="83">
        <v>9869.2999999999993</v>
      </c>
      <c r="L1044" s="83">
        <v>0</v>
      </c>
      <c r="M1044" s="83">
        <v>0</v>
      </c>
      <c r="N1044" s="83">
        <v>-325864.12</v>
      </c>
      <c r="O1044" s="35">
        <f>ROWS($A$8:N1044)</f>
        <v>1037</v>
      </c>
      <c r="P1044" s="35" t="str">
        <f>IF($A1044='Signature Page'!$H$8,O1044,"")</f>
        <v/>
      </c>
      <c r="Q1044" s="35" t="str">
        <f>IFERROR(SMALL($P$8:$P$1794,ROWS($P$8:P1044)),"")</f>
        <v/>
      </c>
      <c r="R1044" s="31" t="str">
        <f t="shared" si="16"/>
        <v>L04034450000</v>
      </c>
    </row>
    <row r="1045" spans="1:18" s="31" customFormat="1" ht="19.7" customHeight="1" x14ac:dyDescent="0.25">
      <c r="A1045" s="68" t="s">
        <v>79</v>
      </c>
      <c r="B1045" s="69">
        <v>1</v>
      </c>
      <c r="C1045" s="68" t="s">
        <v>389</v>
      </c>
      <c r="D1045" s="70" t="s">
        <v>1053</v>
      </c>
      <c r="E1045" s="70" t="s">
        <v>1167</v>
      </c>
      <c r="F1045" s="70" t="s">
        <v>128</v>
      </c>
      <c r="G1045" s="69" t="s">
        <v>390</v>
      </c>
      <c r="H1045" s="70" t="s">
        <v>1067</v>
      </c>
      <c r="I1045" s="83">
        <v>-212711.74</v>
      </c>
      <c r="J1045" s="83">
        <v>-71002808.549999997</v>
      </c>
      <c r="K1045" s="83">
        <v>70892370.989999995</v>
      </c>
      <c r="L1045" s="83">
        <v>0</v>
      </c>
      <c r="M1045" s="83">
        <v>0</v>
      </c>
      <c r="N1045" s="83">
        <v>-323149.29999999702</v>
      </c>
      <c r="O1045" s="35">
        <f>ROWS($A$8:N1045)</f>
        <v>1038</v>
      </c>
      <c r="P1045" s="35" t="str">
        <f>IF($A1045='Signature Page'!$H$8,O1045,"")</f>
        <v/>
      </c>
      <c r="Q1045" s="35" t="str">
        <f>IFERROR(SMALL($P$8:$P$1794,ROWS($P$8:P1045)),"")</f>
        <v/>
      </c>
      <c r="R1045" s="31" t="str">
        <f t="shared" si="16"/>
        <v>L04034L60000</v>
      </c>
    </row>
    <row r="1046" spans="1:18" s="31" customFormat="1" ht="19.7" customHeight="1" x14ac:dyDescent="0.25">
      <c r="A1046" s="68" t="s">
        <v>79</v>
      </c>
      <c r="B1046" s="69">
        <v>5</v>
      </c>
      <c r="C1046" s="68">
        <v>35010000</v>
      </c>
      <c r="D1046" s="70" t="s">
        <v>1055</v>
      </c>
      <c r="E1046" s="70" t="s">
        <v>1167</v>
      </c>
      <c r="F1046" s="70" t="s">
        <v>1101</v>
      </c>
      <c r="G1046" s="69" t="s">
        <v>393</v>
      </c>
      <c r="H1046" s="70" t="s">
        <v>1067</v>
      </c>
      <c r="I1046" s="83">
        <v>-66610577.520000003</v>
      </c>
      <c r="J1046" s="83">
        <v>-7576231.4100000001</v>
      </c>
      <c r="K1046" s="83">
        <v>0</v>
      </c>
      <c r="L1046" s="83">
        <v>600000</v>
      </c>
      <c r="M1046" s="83">
        <v>0</v>
      </c>
      <c r="N1046" s="83">
        <v>-73586808.930000007</v>
      </c>
      <c r="O1046" s="35">
        <f>ROWS($A$8:N1046)</f>
        <v>1039</v>
      </c>
      <c r="P1046" s="35" t="str">
        <f>IF($A1046='Signature Page'!$H$8,O1046,"")</f>
        <v/>
      </c>
      <c r="Q1046" s="35" t="str">
        <f>IFERROR(SMALL($P$8:$P$1794,ROWS($P$8:P1046)),"")</f>
        <v/>
      </c>
      <c r="R1046" s="31" t="str">
        <f t="shared" si="16"/>
        <v>L04035010000</v>
      </c>
    </row>
    <row r="1047" spans="1:18" s="31" customFormat="1" ht="19.7" customHeight="1" x14ac:dyDescent="0.25">
      <c r="A1047" s="68" t="s">
        <v>79</v>
      </c>
      <c r="B1047" s="69">
        <v>1</v>
      </c>
      <c r="C1047" s="68">
        <v>36340000</v>
      </c>
      <c r="D1047" s="70" t="s">
        <v>1054</v>
      </c>
      <c r="E1047" s="70" t="s">
        <v>1167</v>
      </c>
      <c r="F1047" s="70" t="s">
        <v>128</v>
      </c>
      <c r="G1047" s="69" t="s">
        <v>437</v>
      </c>
      <c r="H1047" s="70" t="s">
        <v>1067</v>
      </c>
      <c r="I1047" s="83">
        <v>-22978011.129999999</v>
      </c>
      <c r="J1047" s="83">
        <v>0</v>
      </c>
      <c r="K1047" s="83">
        <v>0</v>
      </c>
      <c r="L1047" s="83">
        <v>0</v>
      </c>
      <c r="M1047" s="83">
        <v>0</v>
      </c>
      <c r="N1047" s="83">
        <v>-22978011.129999999</v>
      </c>
      <c r="O1047" s="35">
        <f>ROWS($A$8:N1047)</f>
        <v>1040</v>
      </c>
      <c r="P1047" s="35" t="str">
        <f>IF($A1047='Signature Page'!$H$8,O1047,"")</f>
        <v/>
      </c>
      <c r="Q1047" s="35" t="str">
        <f>IFERROR(SMALL($P$8:$P$1794,ROWS($P$8:P1047)),"")</f>
        <v/>
      </c>
      <c r="R1047" s="31" t="str">
        <f t="shared" si="16"/>
        <v>L04036340000</v>
      </c>
    </row>
    <row r="1048" spans="1:18" s="31" customFormat="1" ht="19.7" customHeight="1" x14ac:dyDescent="0.25">
      <c r="A1048" s="68" t="s">
        <v>79</v>
      </c>
      <c r="B1048" s="69">
        <v>1</v>
      </c>
      <c r="C1048" s="68" t="s">
        <v>449</v>
      </c>
      <c r="D1048" s="70" t="s">
        <v>1054</v>
      </c>
      <c r="E1048" s="70" t="s">
        <v>1167</v>
      </c>
      <c r="F1048" s="70" t="s">
        <v>128</v>
      </c>
      <c r="G1048" s="69" t="s">
        <v>450</v>
      </c>
      <c r="H1048" s="70" t="s">
        <v>1067</v>
      </c>
      <c r="I1048" s="83">
        <v>-20782692.210000001</v>
      </c>
      <c r="J1048" s="83">
        <v>0</v>
      </c>
      <c r="K1048" s="83">
        <v>0</v>
      </c>
      <c r="L1048" s="83">
        <v>0</v>
      </c>
      <c r="M1048" s="83">
        <v>0</v>
      </c>
      <c r="N1048" s="83">
        <v>-20782692.210000001</v>
      </c>
      <c r="O1048" s="35">
        <f>ROWS($A$8:N1048)</f>
        <v>1041</v>
      </c>
      <c r="P1048" s="35" t="str">
        <f>IF($A1048='Signature Page'!$H$8,O1048,"")</f>
        <v/>
      </c>
      <c r="Q1048" s="35" t="str">
        <f>IFERROR(SMALL($P$8:$P$1794,ROWS($P$8:P1048)),"")</f>
        <v/>
      </c>
      <c r="R1048" s="31" t="str">
        <f t="shared" si="16"/>
        <v>L04036H60000</v>
      </c>
    </row>
    <row r="1049" spans="1:18" s="31" customFormat="1" ht="19.7" customHeight="1" x14ac:dyDescent="0.25">
      <c r="A1049" s="68" t="s">
        <v>79</v>
      </c>
      <c r="B1049" s="69">
        <v>1</v>
      </c>
      <c r="C1049" s="68">
        <v>37640000</v>
      </c>
      <c r="D1049" s="70" t="s">
        <v>1054</v>
      </c>
      <c r="E1049" s="70" t="s">
        <v>1167</v>
      </c>
      <c r="F1049" s="70" t="s">
        <v>128</v>
      </c>
      <c r="G1049" s="69" t="s">
        <v>490</v>
      </c>
      <c r="H1049" s="70" t="s">
        <v>1067</v>
      </c>
      <c r="I1049" s="83">
        <v>4278248.51</v>
      </c>
      <c r="J1049" s="83">
        <v>-15783935.130000001</v>
      </c>
      <c r="K1049" s="83">
        <v>9382076.8000000101</v>
      </c>
      <c r="L1049" s="83">
        <v>0</v>
      </c>
      <c r="M1049" s="83">
        <v>0</v>
      </c>
      <c r="N1049" s="83">
        <v>-2123609.8199999901</v>
      </c>
      <c r="O1049" s="35">
        <f>ROWS($A$8:N1049)</f>
        <v>1042</v>
      </c>
      <c r="P1049" s="35" t="str">
        <f>IF($A1049='Signature Page'!$H$8,O1049,"")</f>
        <v/>
      </c>
      <c r="Q1049" s="35" t="str">
        <f>IFERROR(SMALL($P$8:$P$1794,ROWS($P$8:P1049)),"")</f>
        <v/>
      </c>
      <c r="R1049" s="31" t="str">
        <f t="shared" si="16"/>
        <v>L04037640000</v>
      </c>
    </row>
    <row r="1050" spans="1:18" s="31" customFormat="1" ht="19.7" customHeight="1" x14ac:dyDescent="0.25">
      <c r="A1050" s="68" t="s">
        <v>79</v>
      </c>
      <c r="B1050" s="69">
        <v>1</v>
      </c>
      <c r="C1050" s="68">
        <v>38630000</v>
      </c>
      <c r="D1050" s="70" t="s">
        <v>1053</v>
      </c>
      <c r="E1050" s="70" t="s">
        <v>1167</v>
      </c>
      <c r="F1050" s="70" t="s">
        <v>128</v>
      </c>
      <c r="G1050" s="69" t="s">
        <v>547</v>
      </c>
      <c r="H1050" s="70" t="s">
        <v>1067</v>
      </c>
      <c r="I1050" s="83">
        <v>-6319236.0999999996</v>
      </c>
      <c r="J1050" s="83">
        <v>-803686.42</v>
      </c>
      <c r="K1050" s="83">
        <v>-1794989.91</v>
      </c>
      <c r="L1050" s="83">
        <v>-600000</v>
      </c>
      <c r="M1050" s="83">
        <v>0</v>
      </c>
      <c r="N1050" s="83">
        <v>-9517912.4299999997</v>
      </c>
      <c r="O1050" s="35">
        <f>ROWS($A$8:N1050)</f>
        <v>1043</v>
      </c>
      <c r="P1050" s="35" t="str">
        <f>IF($A1050='Signature Page'!$H$8,O1050,"")</f>
        <v/>
      </c>
      <c r="Q1050" s="35" t="str">
        <f>IFERROR(SMALL($P$8:$P$1794,ROWS($P$8:P1050)),"")</f>
        <v/>
      </c>
      <c r="R1050" s="31" t="str">
        <f t="shared" si="16"/>
        <v>L04038630000</v>
      </c>
    </row>
    <row r="1051" spans="1:18" s="31" customFormat="1" ht="19.7" customHeight="1" x14ac:dyDescent="0.25">
      <c r="A1051" s="68" t="s">
        <v>79</v>
      </c>
      <c r="B1051" s="69">
        <v>1</v>
      </c>
      <c r="C1051" s="68" t="s">
        <v>844</v>
      </c>
      <c r="D1051" s="70" t="s">
        <v>1055</v>
      </c>
      <c r="E1051" s="70" t="s">
        <v>1167</v>
      </c>
      <c r="F1051" s="70" t="s">
        <v>128</v>
      </c>
      <c r="G1051" s="69" t="s">
        <v>845</v>
      </c>
      <c r="H1051" s="70" t="s">
        <v>1067</v>
      </c>
      <c r="I1051" s="83">
        <v>-3457.07</v>
      </c>
      <c r="J1051" s="83">
        <v>0</v>
      </c>
      <c r="K1051" s="83">
        <v>0</v>
      </c>
      <c r="L1051" s="83">
        <v>-65692.02</v>
      </c>
      <c r="M1051" s="83">
        <v>0</v>
      </c>
      <c r="N1051" s="83">
        <v>-69149.09</v>
      </c>
      <c r="O1051" s="35">
        <f>ROWS($A$8:N1051)</f>
        <v>1044</v>
      </c>
      <c r="P1051" s="35" t="str">
        <f>IF($A1051='Signature Page'!$H$8,O1051,"")</f>
        <v/>
      </c>
      <c r="Q1051" s="35" t="str">
        <f>IFERROR(SMALL($P$8:$P$1794,ROWS($P$8:P1051)),"")</f>
        <v/>
      </c>
      <c r="R1051" s="31" t="str">
        <f t="shared" si="16"/>
        <v>L04046N10000</v>
      </c>
    </row>
    <row r="1052" spans="1:18" s="31" customFormat="1" ht="19.7" customHeight="1" x14ac:dyDescent="0.25">
      <c r="A1052" s="68" t="s">
        <v>79</v>
      </c>
      <c r="B1052" s="69">
        <v>1</v>
      </c>
      <c r="C1052" s="68" t="s">
        <v>906</v>
      </c>
      <c r="D1052" s="70" t="s">
        <v>1057</v>
      </c>
      <c r="E1052" s="70" t="s">
        <v>1167</v>
      </c>
      <c r="F1052" s="70" t="s">
        <v>128</v>
      </c>
      <c r="G1052" s="69" t="s">
        <v>907</v>
      </c>
      <c r="H1052" s="70" t="s">
        <v>1067</v>
      </c>
      <c r="I1052" s="83">
        <v>-68716.44</v>
      </c>
      <c r="J1052" s="83">
        <v>-742343.21</v>
      </c>
      <c r="K1052" s="83">
        <v>499707.68</v>
      </c>
      <c r="L1052" s="83">
        <v>0</v>
      </c>
      <c r="M1052" s="83">
        <v>0</v>
      </c>
      <c r="N1052" s="83">
        <v>-311351.96999999997</v>
      </c>
      <c r="O1052" s="35">
        <f>ROWS($A$8:N1052)</f>
        <v>1045</v>
      </c>
      <c r="P1052" s="35" t="str">
        <f>IF($A1052='Signature Page'!$H$8,O1052,"")</f>
        <v/>
      </c>
      <c r="Q1052" s="35" t="str">
        <f>IFERROR(SMALL($P$8:$P$1794,ROWS($P$8:P1052)),"")</f>
        <v/>
      </c>
      <c r="R1052" s="31" t="str">
        <f t="shared" si="16"/>
        <v>L04048A60000</v>
      </c>
    </row>
    <row r="1053" spans="1:18" s="31" customFormat="1" ht="19.7" customHeight="1" x14ac:dyDescent="0.25">
      <c r="A1053" s="68" t="s">
        <v>79</v>
      </c>
      <c r="B1053" s="69">
        <v>5</v>
      </c>
      <c r="C1053" s="68">
        <v>50020000</v>
      </c>
      <c r="D1053" s="70" t="s">
        <v>1055</v>
      </c>
      <c r="E1053" s="70" t="s">
        <v>1167</v>
      </c>
      <c r="F1053" s="70" t="s">
        <v>1101</v>
      </c>
      <c r="G1053" s="69" t="s">
        <v>980</v>
      </c>
      <c r="H1053" s="70" t="s">
        <v>1067</v>
      </c>
      <c r="I1053" s="83">
        <v>-40175458.469999999</v>
      </c>
      <c r="J1053" s="83">
        <v>-518124398.47000003</v>
      </c>
      <c r="K1053" s="83">
        <v>545938668.41999996</v>
      </c>
      <c r="L1053" s="83">
        <v>0</v>
      </c>
      <c r="M1053" s="83">
        <v>0</v>
      </c>
      <c r="N1053" s="83">
        <v>-12361188.5199997</v>
      </c>
      <c r="O1053" s="35">
        <f>ROWS($A$8:N1053)</f>
        <v>1046</v>
      </c>
      <c r="P1053" s="35" t="str">
        <f>IF($A1053='Signature Page'!$H$8,O1053,"")</f>
        <v/>
      </c>
      <c r="Q1053" s="35" t="str">
        <f>IFERROR(SMALL($P$8:$P$1794,ROWS($P$8:P1053)),"")</f>
        <v/>
      </c>
      <c r="R1053" s="31" t="str">
        <f t="shared" si="16"/>
        <v>L04050020000</v>
      </c>
    </row>
    <row r="1054" spans="1:18" s="31" customFormat="1" ht="19.7" customHeight="1" x14ac:dyDescent="0.25">
      <c r="A1054" s="68" t="s">
        <v>79</v>
      </c>
      <c r="B1054" s="69">
        <v>5</v>
      </c>
      <c r="C1054" s="68" t="s">
        <v>1263</v>
      </c>
      <c r="D1054" s="70" t="s">
        <v>1055</v>
      </c>
      <c r="E1054" s="70" t="s">
        <v>1167</v>
      </c>
      <c r="F1054" s="70" t="s">
        <v>1101</v>
      </c>
      <c r="G1054" s="69" t="s">
        <v>1264</v>
      </c>
      <c r="H1054" s="70" t="s">
        <v>1067</v>
      </c>
      <c r="I1054" s="83">
        <v>-0.01</v>
      </c>
      <c r="J1054" s="83">
        <v>0</v>
      </c>
      <c r="K1054" s="83">
        <v>0</v>
      </c>
      <c r="L1054" s="83">
        <v>0</v>
      </c>
      <c r="M1054" s="83">
        <v>0</v>
      </c>
      <c r="N1054" s="83">
        <v>-0.01</v>
      </c>
      <c r="O1054" s="35">
        <f>ROWS($A$8:N1054)</f>
        <v>1047</v>
      </c>
      <c r="P1054" s="35" t="str">
        <f>IF($A1054='Signature Page'!$H$8,O1054,"")</f>
        <v/>
      </c>
      <c r="Q1054" s="35" t="str">
        <f>IFERROR(SMALL($P$8:$P$1794,ROWS($P$8:P1054)),"")</f>
        <v/>
      </c>
      <c r="R1054" s="31" t="str">
        <f t="shared" si="16"/>
        <v>L04051C10001</v>
      </c>
    </row>
    <row r="1055" spans="1:18" s="31" customFormat="1" ht="19.7" customHeight="1" x14ac:dyDescent="0.25">
      <c r="A1055" s="68" t="s">
        <v>79</v>
      </c>
      <c r="B1055" s="69">
        <v>5</v>
      </c>
      <c r="C1055" s="68" t="s">
        <v>1273</v>
      </c>
      <c r="D1055" s="70" t="s">
        <v>1055</v>
      </c>
      <c r="E1055" s="70" t="s">
        <v>1167</v>
      </c>
      <c r="F1055" s="70" t="s">
        <v>1101</v>
      </c>
      <c r="G1055" s="69" t="s">
        <v>1312</v>
      </c>
      <c r="H1055" s="70" t="s">
        <v>1067</v>
      </c>
      <c r="I1055" s="83">
        <v>56956.47</v>
      </c>
      <c r="J1055" s="83">
        <v>-453600.01</v>
      </c>
      <c r="K1055" s="83">
        <v>396643.54</v>
      </c>
      <c r="L1055" s="83">
        <v>0</v>
      </c>
      <c r="M1055" s="83">
        <v>0</v>
      </c>
      <c r="N1055" s="83">
        <v>-5.8207660913467401E-11</v>
      </c>
      <c r="O1055" s="35">
        <f>ROWS($A$8:N1055)</f>
        <v>1048</v>
      </c>
      <c r="P1055" s="35" t="str">
        <f>IF($A1055='Signature Page'!$H$8,O1055,"")</f>
        <v/>
      </c>
      <c r="Q1055" s="35" t="str">
        <f>IFERROR(SMALL($P$8:$P$1794,ROWS($P$8:P1055)),"")</f>
        <v/>
      </c>
      <c r="R1055" s="31" t="str">
        <f t="shared" si="16"/>
        <v>L04051C10002</v>
      </c>
    </row>
    <row r="1056" spans="1:18" s="31" customFormat="1" ht="19.7" customHeight="1" x14ac:dyDescent="0.25">
      <c r="A1056" s="68" t="s">
        <v>79</v>
      </c>
      <c r="B1056" s="69">
        <v>5</v>
      </c>
      <c r="C1056" s="68" t="s">
        <v>1247</v>
      </c>
      <c r="D1056" s="70" t="s">
        <v>1055</v>
      </c>
      <c r="E1056" s="70" t="s">
        <v>1167</v>
      </c>
      <c r="F1056" s="70" t="s">
        <v>1101</v>
      </c>
      <c r="G1056" s="69" t="s">
        <v>1240</v>
      </c>
      <c r="H1056" s="70" t="s">
        <v>1067</v>
      </c>
      <c r="I1056" s="83">
        <v>422497.83</v>
      </c>
      <c r="J1056" s="83">
        <v>-2636836.5099999998</v>
      </c>
      <c r="K1056" s="83">
        <v>2299234.88</v>
      </c>
      <c r="L1056" s="83">
        <v>0</v>
      </c>
      <c r="M1056" s="83">
        <v>0</v>
      </c>
      <c r="N1056" s="83">
        <v>84896.200000000696</v>
      </c>
      <c r="O1056" s="35">
        <f>ROWS($A$8:N1056)</f>
        <v>1049</v>
      </c>
      <c r="P1056" s="35" t="str">
        <f>IF($A1056='Signature Page'!$H$8,O1056,"")</f>
        <v/>
      </c>
      <c r="Q1056" s="35" t="str">
        <f>IFERROR(SMALL($P$8:$P$1794,ROWS($P$8:P1056)),"")</f>
        <v/>
      </c>
      <c r="R1056" s="31" t="str">
        <f t="shared" si="16"/>
        <v>L04051C20001</v>
      </c>
    </row>
    <row r="1057" spans="1:18" s="31" customFormat="1" ht="19.7" customHeight="1" x14ac:dyDescent="0.25">
      <c r="A1057" s="68" t="s">
        <v>79</v>
      </c>
      <c r="B1057" s="69">
        <v>5</v>
      </c>
      <c r="C1057" s="68" t="s">
        <v>1345</v>
      </c>
      <c r="D1057" s="70" t="s">
        <v>1055</v>
      </c>
      <c r="E1057" s="70" t="s">
        <v>1167</v>
      </c>
      <c r="F1057" s="70" t="s">
        <v>1101</v>
      </c>
      <c r="G1057" s="69" t="s">
        <v>1346</v>
      </c>
      <c r="H1057" s="70" t="s">
        <v>1067</v>
      </c>
      <c r="I1057" s="83">
        <v>11050953.65</v>
      </c>
      <c r="J1057" s="83">
        <v>-69201907.180000007</v>
      </c>
      <c r="K1057" s="83">
        <v>61186858.240000002</v>
      </c>
      <c r="L1057" s="83">
        <v>0</v>
      </c>
      <c r="M1057" s="83">
        <v>0</v>
      </c>
      <c r="N1057" s="83">
        <v>3035904.7099999902</v>
      </c>
      <c r="O1057" s="35">
        <f>ROWS($A$8:N1057)</f>
        <v>1050</v>
      </c>
      <c r="P1057" s="35" t="str">
        <f>IF($A1057='Signature Page'!$H$8,O1057,"")</f>
        <v/>
      </c>
      <c r="Q1057" s="35" t="str">
        <f>IFERROR(SMALL($P$8:$P$1794,ROWS($P$8:P1057)),"")</f>
        <v/>
      </c>
      <c r="R1057" s="31" t="str">
        <f t="shared" si="16"/>
        <v>L04051C60001</v>
      </c>
    </row>
    <row r="1058" spans="1:18" s="31" customFormat="1" ht="19.7" customHeight="1" x14ac:dyDescent="0.25">
      <c r="A1058" s="68" t="s">
        <v>79</v>
      </c>
      <c r="B1058" s="69">
        <v>5</v>
      </c>
      <c r="C1058" s="68" t="s">
        <v>1371</v>
      </c>
      <c r="D1058" s="70" t="s">
        <v>1055</v>
      </c>
      <c r="E1058" s="70" t="s">
        <v>1167</v>
      </c>
      <c r="F1058" s="70" t="s">
        <v>1101</v>
      </c>
      <c r="G1058" s="69" t="s">
        <v>1372</v>
      </c>
      <c r="H1058" s="70" t="s">
        <v>1067</v>
      </c>
      <c r="I1058" s="83">
        <v>274456440.24000001</v>
      </c>
      <c r="J1058" s="83">
        <v>-458229286.69</v>
      </c>
      <c r="K1058" s="83">
        <v>184285861.78</v>
      </c>
      <c r="L1058" s="83">
        <v>0</v>
      </c>
      <c r="M1058" s="83">
        <v>0</v>
      </c>
      <c r="N1058" s="83">
        <v>513015.330000013</v>
      </c>
      <c r="O1058" s="35">
        <f>ROWS($A$8:N1058)</f>
        <v>1051</v>
      </c>
      <c r="P1058" s="35" t="str">
        <f>IF($A1058='Signature Page'!$H$8,O1058,"")</f>
        <v/>
      </c>
      <c r="Q1058" s="35" t="str">
        <f>IFERROR(SMALL($P$8:$P$1794,ROWS($P$8:P1058)),"")</f>
        <v/>
      </c>
      <c r="R1058" s="31" t="str">
        <f t="shared" si="16"/>
        <v>L04051C70014</v>
      </c>
    </row>
    <row r="1059" spans="1:18" s="31" customFormat="1" ht="19.7" customHeight="1" x14ac:dyDescent="0.25">
      <c r="A1059" s="68" t="s">
        <v>79</v>
      </c>
      <c r="B1059" s="69">
        <v>5</v>
      </c>
      <c r="C1059" s="68" t="s">
        <v>1414</v>
      </c>
      <c r="D1059" s="70" t="s">
        <v>1055</v>
      </c>
      <c r="E1059" s="70" t="s">
        <v>1167</v>
      </c>
      <c r="F1059" s="70" t="s">
        <v>1101</v>
      </c>
      <c r="G1059" s="69" t="s">
        <v>1415</v>
      </c>
      <c r="H1059" s="70" t="s">
        <v>1067</v>
      </c>
      <c r="I1059" s="83">
        <v>560894.19999999995</v>
      </c>
      <c r="J1059" s="83">
        <v>-4990119.99</v>
      </c>
      <c r="K1059" s="83">
        <v>5067596.21</v>
      </c>
      <c r="L1059" s="83">
        <v>0</v>
      </c>
      <c r="M1059" s="83">
        <v>0</v>
      </c>
      <c r="N1059" s="83">
        <v>638370.41999999899</v>
      </c>
      <c r="O1059" s="35">
        <f>ROWS($A$8:N1059)</f>
        <v>1052</v>
      </c>
      <c r="P1059" s="35" t="str">
        <f>IF($A1059='Signature Page'!$H$8,O1059,"")</f>
        <v/>
      </c>
      <c r="Q1059" s="35" t="str">
        <f>IFERROR(SMALL($P$8:$P$1794,ROWS($P$8:P1059)),"")</f>
        <v/>
      </c>
      <c r="R1059" s="31" t="str">
        <f t="shared" si="16"/>
        <v>L04051C70022</v>
      </c>
    </row>
    <row r="1060" spans="1:18" s="31" customFormat="1" ht="19.7" customHeight="1" x14ac:dyDescent="0.25">
      <c r="A1060" s="68" t="s">
        <v>79</v>
      </c>
      <c r="B1060" s="69">
        <v>5</v>
      </c>
      <c r="C1060" s="68">
        <v>55110001</v>
      </c>
      <c r="D1060" s="70" t="s">
        <v>1055</v>
      </c>
      <c r="E1060" s="70" t="s">
        <v>1167</v>
      </c>
      <c r="F1060" s="70" t="s">
        <v>1101</v>
      </c>
      <c r="G1060" s="69" t="s">
        <v>1018</v>
      </c>
      <c r="H1060" s="70" t="s">
        <v>1067</v>
      </c>
      <c r="I1060" s="83">
        <v>-3986.22</v>
      </c>
      <c r="J1060" s="83">
        <v>0</v>
      </c>
      <c r="K1060" s="83">
        <v>0</v>
      </c>
      <c r="L1060" s="83">
        <v>0</v>
      </c>
      <c r="M1060" s="83">
        <v>0</v>
      </c>
      <c r="N1060" s="83">
        <v>-3986.22</v>
      </c>
      <c r="O1060" s="35">
        <f>ROWS($A$8:N1060)</f>
        <v>1053</v>
      </c>
      <c r="P1060" s="35" t="str">
        <f>IF($A1060='Signature Page'!$H$8,O1060,"")</f>
        <v/>
      </c>
      <c r="Q1060" s="35" t="str">
        <f>IFERROR(SMALL($P$8:$P$1794,ROWS($P$8:P1060)),"")</f>
        <v/>
      </c>
      <c r="R1060" s="31" t="str">
        <f t="shared" si="16"/>
        <v>L04055110001</v>
      </c>
    </row>
    <row r="1061" spans="1:18" s="31" customFormat="1" ht="19.7" customHeight="1" x14ac:dyDescent="0.25">
      <c r="A1061" s="68" t="s">
        <v>79</v>
      </c>
      <c r="B1061" s="69">
        <v>5</v>
      </c>
      <c r="C1061" s="68">
        <v>56380000</v>
      </c>
      <c r="D1061" s="70" t="s">
        <v>1055</v>
      </c>
      <c r="E1061" s="70" t="s">
        <v>1167</v>
      </c>
      <c r="F1061" s="70" t="s">
        <v>1101</v>
      </c>
      <c r="G1061" s="69" t="s">
        <v>1027</v>
      </c>
      <c r="H1061" s="70" t="s">
        <v>1067</v>
      </c>
      <c r="I1061" s="83">
        <v>2524.21</v>
      </c>
      <c r="J1061" s="83">
        <v>-2191270313.8699999</v>
      </c>
      <c r="K1061" s="83">
        <v>2191270313.8699999</v>
      </c>
      <c r="L1061" s="83">
        <v>0</v>
      </c>
      <c r="M1061" s="83">
        <v>0</v>
      </c>
      <c r="N1061" s="83">
        <v>2524.2100000381502</v>
      </c>
      <c r="O1061" s="35">
        <f>ROWS($A$8:N1061)</f>
        <v>1054</v>
      </c>
      <c r="P1061" s="35" t="str">
        <f>IF($A1061='Signature Page'!$H$8,O1061,"")</f>
        <v/>
      </c>
      <c r="Q1061" s="35" t="str">
        <f>IFERROR(SMALL($P$8:$P$1794,ROWS($P$8:P1061)),"")</f>
        <v/>
      </c>
      <c r="R1061" s="31" t="str">
        <f t="shared" si="16"/>
        <v>L04056380000</v>
      </c>
    </row>
    <row r="1062" spans="1:18" s="31" customFormat="1" ht="19.7" customHeight="1" x14ac:dyDescent="0.25">
      <c r="A1062" s="68" t="s">
        <v>126</v>
      </c>
      <c r="B1062" s="69">
        <v>1</v>
      </c>
      <c r="C1062" s="68">
        <v>10010000</v>
      </c>
      <c r="D1062" s="70" t="s">
        <v>1053</v>
      </c>
      <c r="E1062" s="70" t="s">
        <v>1168</v>
      </c>
      <c r="F1062" s="70" t="s">
        <v>128</v>
      </c>
      <c r="G1062" s="69" t="s">
        <v>128</v>
      </c>
      <c r="H1062" s="70" t="s">
        <v>1067</v>
      </c>
      <c r="I1062" s="83">
        <v>1706.63</v>
      </c>
      <c r="J1062" s="83">
        <v>0</v>
      </c>
      <c r="K1062" s="83">
        <v>16143461.34</v>
      </c>
      <c r="L1062" s="83">
        <v>0</v>
      </c>
      <c r="M1062" s="83">
        <v>0</v>
      </c>
      <c r="N1062" s="83">
        <v>16145167.970000001</v>
      </c>
      <c r="O1062" s="35">
        <f>ROWS($A$8:N1062)</f>
        <v>1055</v>
      </c>
      <c r="P1062" s="35" t="str">
        <f>IF($A1062='Signature Page'!$H$8,O1062,"")</f>
        <v/>
      </c>
      <c r="Q1062" s="35" t="str">
        <f>IFERROR(SMALL($P$8:$P$1794,ROWS($P$8:P1062)),"")</f>
        <v/>
      </c>
      <c r="R1062" s="31" t="str">
        <f t="shared" si="16"/>
        <v>L06010010000</v>
      </c>
    </row>
    <row r="1063" spans="1:18" s="31" customFormat="1" ht="19.7" customHeight="1" x14ac:dyDescent="0.25">
      <c r="A1063" s="68" t="s">
        <v>126</v>
      </c>
      <c r="B1063" s="69">
        <v>1</v>
      </c>
      <c r="C1063" s="68">
        <v>10050023</v>
      </c>
      <c r="D1063" s="70" t="s">
        <v>1053</v>
      </c>
      <c r="E1063" s="70" t="s">
        <v>1168</v>
      </c>
      <c r="F1063" s="70" t="s">
        <v>128</v>
      </c>
      <c r="G1063" s="69" t="s">
        <v>1489</v>
      </c>
      <c r="H1063" s="70" t="s">
        <v>1067</v>
      </c>
      <c r="I1063" s="83">
        <v>0</v>
      </c>
      <c r="J1063" s="83">
        <v>0</v>
      </c>
      <c r="K1063" s="83">
        <v>9474350.3599999994</v>
      </c>
      <c r="L1063" s="83">
        <v>0</v>
      </c>
      <c r="M1063" s="83">
        <v>0</v>
      </c>
      <c r="N1063" s="83">
        <v>9474350.3599999994</v>
      </c>
      <c r="O1063" s="35">
        <f>ROWS($A$8:N1063)</f>
        <v>1056</v>
      </c>
      <c r="P1063" s="35" t="str">
        <f>IF($A1063='Signature Page'!$H$8,O1063,"")</f>
        <v/>
      </c>
      <c r="Q1063" s="35" t="str">
        <f>IFERROR(SMALL($P$8:$P$1794,ROWS($P$8:P1063)),"")</f>
        <v/>
      </c>
      <c r="R1063" s="31" t="str">
        <f t="shared" si="16"/>
        <v>L06010050023</v>
      </c>
    </row>
    <row r="1064" spans="1:18" s="31" customFormat="1" ht="19.7" customHeight="1" x14ac:dyDescent="0.25">
      <c r="A1064" s="68" t="s">
        <v>126</v>
      </c>
      <c r="B1064" s="69">
        <v>1</v>
      </c>
      <c r="C1064" s="68">
        <v>28230000</v>
      </c>
      <c r="D1064" s="70" t="s">
        <v>1053</v>
      </c>
      <c r="E1064" s="70" t="s">
        <v>1168</v>
      </c>
      <c r="F1064" s="70" t="s">
        <v>128</v>
      </c>
      <c r="G1064" s="69" t="s">
        <v>136</v>
      </c>
      <c r="H1064" s="70" t="s">
        <v>1067</v>
      </c>
      <c r="I1064" s="83">
        <v>0</v>
      </c>
      <c r="J1064" s="83">
        <v>-186586.92</v>
      </c>
      <c r="K1064" s="83">
        <v>0</v>
      </c>
      <c r="L1064" s="83">
        <v>0</v>
      </c>
      <c r="M1064" s="83">
        <v>0</v>
      </c>
      <c r="N1064" s="83">
        <v>-186586.92</v>
      </c>
      <c r="O1064" s="35">
        <f>ROWS($A$8:N1064)</f>
        <v>1057</v>
      </c>
      <c r="P1064" s="35" t="str">
        <f>IF($A1064='Signature Page'!$H$8,O1064,"")</f>
        <v/>
      </c>
      <c r="Q1064" s="35" t="str">
        <f>IFERROR(SMALL($P$8:$P$1794,ROWS($P$8:P1064)),"")</f>
        <v/>
      </c>
      <c r="R1064" s="31" t="str">
        <f t="shared" si="16"/>
        <v>L06028230000</v>
      </c>
    </row>
    <row r="1065" spans="1:18" s="31" customFormat="1" ht="19.7" customHeight="1" x14ac:dyDescent="0.25">
      <c r="A1065" s="68" t="s">
        <v>126</v>
      </c>
      <c r="B1065" s="69">
        <v>1</v>
      </c>
      <c r="C1065" s="68">
        <v>30350000</v>
      </c>
      <c r="D1065" s="70" t="s">
        <v>1054</v>
      </c>
      <c r="E1065" s="70" t="s">
        <v>1168</v>
      </c>
      <c r="F1065" s="70" t="s">
        <v>128</v>
      </c>
      <c r="G1065" s="69" t="s">
        <v>144</v>
      </c>
      <c r="H1065" s="70" t="s">
        <v>1067</v>
      </c>
      <c r="I1065" s="83">
        <v>-58965.8</v>
      </c>
      <c r="J1065" s="83">
        <v>-1750</v>
      </c>
      <c r="K1065" s="83">
        <v>8224.7999999999993</v>
      </c>
      <c r="L1065" s="83">
        <v>0</v>
      </c>
      <c r="M1065" s="83">
        <v>0</v>
      </c>
      <c r="N1065" s="83">
        <v>-52491</v>
      </c>
      <c r="O1065" s="35">
        <f>ROWS($A$8:N1065)</f>
        <v>1058</v>
      </c>
      <c r="P1065" s="35" t="str">
        <f>IF($A1065='Signature Page'!$H$8,O1065,"")</f>
        <v/>
      </c>
      <c r="Q1065" s="35" t="str">
        <f>IFERROR(SMALL($P$8:$P$1794,ROWS($P$8:P1065)),"")</f>
        <v/>
      </c>
      <c r="R1065" s="31" t="str">
        <f t="shared" si="16"/>
        <v>L06030350000</v>
      </c>
    </row>
    <row r="1066" spans="1:18" s="31" customFormat="1" ht="19.7" customHeight="1" x14ac:dyDescent="0.25">
      <c r="A1066" s="68" t="s">
        <v>126</v>
      </c>
      <c r="B1066" s="69">
        <v>1</v>
      </c>
      <c r="C1066" s="68">
        <v>30350099</v>
      </c>
      <c r="D1066" s="70" t="s">
        <v>1057</v>
      </c>
      <c r="E1066" s="70" t="s">
        <v>1168</v>
      </c>
      <c r="F1066" s="70" t="s">
        <v>128</v>
      </c>
      <c r="G1066" s="69" t="s">
        <v>1298</v>
      </c>
      <c r="H1066" s="70" t="s">
        <v>1067</v>
      </c>
      <c r="I1066" s="83">
        <v>-12224.36</v>
      </c>
      <c r="J1066" s="83">
        <v>0</v>
      </c>
      <c r="K1066" s="83">
        <v>12224.36</v>
      </c>
      <c r="L1066" s="83">
        <v>0</v>
      </c>
      <c r="M1066" s="83">
        <v>0</v>
      </c>
      <c r="N1066" s="83">
        <v>-1.8189894035458601E-12</v>
      </c>
      <c r="O1066" s="35">
        <f>ROWS($A$8:N1066)</f>
        <v>1059</v>
      </c>
      <c r="P1066" s="35" t="str">
        <f>IF($A1066='Signature Page'!$H$8,O1066,"")</f>
        <v/>
      </c>
      <c r="Q1066" s="35" t="str">
        <f>IFERROR(SMALL($P$8:$P$1794,ROWS($P$8:P1066)),"")</f>
        <v/>
      </c>
      <c r="R1066" s="31" t="str">
        <f t="shared" si="16"/>
        <v>L06030350099</v>
      </c>
    </row>
    <row r="1067" spans="1:18" s="31" customFormat="1" ht="19.7" customHeight="1" x14ac:dyDescent="0.25">
      <c r="A1067" s="68" t="s">
        <v>126</v>
      </c>
      <c r="B1067" s="69">
        <v>1</v>
      </c>
      <c r="C1067" s="68">
        <v>30370004</v>
      </c>
      <c r="D1067" s="70" t="s">
        <v>1054</v>
      </c>
      <c r="E1067" s="70" t="s">
        <v>1168</v>
      </c>
      <c r="F1067" s="70" t="s">
        <v>128</v>
      </c>
      <c r="G1067" s="69" t="s">
        <v>206</v>
      </c>
      <c r="H1067" s="70" t="s">
        <v>1067</v>
      </c>
      <c r="I1067" s="83">
        <v>-19943.38</v>
      </c>
      <c r="J1067" s="83">
        <v>-6050</v>
      </c>
      <c r="K1067" s="83">
        <v>1652.21</v>
      </c>
      <c r="L1067" s="83">
        <v>0</v>
      </c>
      <c r="M1067" s="83">
        <v>0</v>
      </c>
      <c r="N1067" s="83">
        <v>-24341.17</v>
      </c>
      <c r="O1067" s="35">
        <f>ROWS($A$8:N1067)</f>
        <v>1060</v>
      </c>
      <c r="P1067" s="35" t="str">
        <f>IF($A1067='Signature Page'!$H$8,O1067,"")</f>
        <v/>
      </c>
      <c r="Q1067" s="35" t="str">
        <f>IFERROR(SMALL($P$8:$P$1794,ROWS($P$8:P1067)),"")</f>
        <v/>
      </c>
      <c r="R1067" s="31" t="str">
        <f t="shared" si="16"/>
        <v>L06030370004</v>
      </c>
    </row>
    <row r="1068" spans="1:18" s="31" customFormat="1" ht="19.7" customHeight="1" x14ac:dyDescent="0.25">
      <c r="A1068" s="68" t="s">
        <v>126</v>
      </c>
      <c r="B1068" s="69">
        <v>5</v>
      </c>
      <c r="C1068" s="68">
        <v>30370005</v>
      </c>
      <c r="D1068" s="70" t="s">
        <v>1055</v>
      </c>
      <c r="E1068" s="70" t="s">
        <v>1168</v>
      </c>
      <c r="F1068" s="70" t="s">
        <v>1101</v>
      </c>
      <c r="G1068" s="69" t="s">
        <v>207</v>
      </c>
      <c r="H1068" s="70" t="s">
        <v>1067</v>
      </c>
      <c r="I1068" s="83">
        <v>-2793.2</v>
      </c>
      <c r="J1068" s="83">
        <v>0</v>
      </c>
      <c r="K1068" s="83">
        <v>2793</v>
      </c>
      <c r="L1068" s="83">
        <v>0</v>
      </c>
      <c r="M1068" s="83">
        <v>0</v>
      </c>
      <c r="N1068" s="83">
        <v>-0.19999999999981799</v>
      </c>
      <c r="O1068" s="35">
        <f>ROWS($A$8:N1068)</f>
        <v>1061</v>
      </c>
      <c r="P1068" s="35" t="str">
        <f>IF($A1068='Signature Page'!$H$8,O1068,"")</f>
        <v/>
      </c>
      <c r="Q1068" s="35" t="str">
        <f>IFERROR(SMALL($P$8:$P$1794,ROWS($P$8:P1068)),"")</f>
        <v/>
      </c>
      <c r="R1068" s="31" t="str">
        <f t="shared" si="16"/>
        <v>L06030370005</v>
      </c>
    </row>
    <row r="1069" spans="1:18" s="31" customFormat="1" ht="19.7" customHeight="1" x14ac:dyDescent="0.25">
      <c r="A1069" s="68" t="s">
        <v>126</v>
      </c>
      <c r="B1069" s="69">
        <v>1</v>
      </c>
      <c r="C1069" s="68">
        <v>30980000</v>
      </c>
      <c r="D1069" s="70" t="s">
        <v>1055</v>
      </c>
      <c r="E1069" s="70" t="s">
        <v>1168</v>
      </c>
      <c r="F1069" s="70" t="s">
        <v>128</v>
      </c>
      <c r="G1069" s="69" t="s">
        <v>230</v>
      </c>
      <c r="H1069" s="70" t="s">
        <v>1067</v>
      </c>
      <c r="I1069" s="83">
        <v>-17269.259999999998</v>
      </c>
      <c r="J1069" s="83">
        <v>-18400</v>
      </c>
      <c r="K1069" s="83">
        <v>23765.5</v>
      </c>
      <c r="L1069" s="83">
        <v>0</v>
      </c>
      <c r="M1069" s="83">
        <v>0</v>
      </c>
      <c r="N1069" s="83">
        <v>-11903.76</v>
      </c>
      <c r="O1069" s="35">
        <f>ROWS($A$8:N1069)</f>
        <v>1062</v>
      </c>
      <c r="P1069" s="35" t="str">
        <f>IF($A1069='Signature Page'!$H$8,O1069,"")</f>
        <v/>
      </c>
      <c r="Q1069" s="35" t="str">
        <f>IFERROR(SMALL($P$8:$P$1794,ROWS($P$8:P1069)),"")</f>
        <v/>
      </c>
      <c r="R1069" s="31" t="str">
        <f t="shared" si="16"/>
        <v>L06030980000</v>
      </c>
    </row>
    <row r="1070" spans="1:18" s="31" customFormat="1" ht="19.7" customHeight="1" x14ac:dyDescent="0.25">
      <c r="A1070" s="68" t="s">
        <v>126</v>
      </c>
      <c r="B1070" s="69">
        <v>1</v>
      </c>
      <c r="C1070" s="68">
        <v>31270000</v>
      </c>
      <c r="D1070" s="70" t="s">
        <v>1055</v>
      </c>
      <c r="E1070" s="70" t="s">
        <v>1168</v>
      </c>
      <c r="F1070" s="70" t="s">
        <v>128</v>
      </c>
      <c r="G1070" s="69" t="s">
        <v>237</v>
      </c>
      <c r="H1070" s="70" t="s">
        <v>1067</v>
      </c>
      <c r="I1070" s="83">
        <v>-905771.48</v>
      </c>
      <c r="J1070" s="83">
        <v>-600000</v>
      </c>
      <c r="K1070" s="83">
        <v>263204.99</v>
      </c>
      <c r="L1070" s="83">
        <v>0</v>
      </c>
      <c r="M1070" s="83">
        <v>0</v>
      </c>
      <c r="N1070" s="83">
        <v>-1242566.49</v>
      </c>
      <c r="O1070" s="35">
        <f>ROWS($A$8:N1070)</f>
        <v>1063</v>
      </c>
      <c r="P1070" s="35" t="str">
        <f>IF($A1070='Signature Page'!$H$8,O1070,"")</f>
        <v/>
      </c>
      <c r="Q1070" s="35" t="str">
        <f>IFERROR(SMALL($P$8:$P$1794,ROWS($P$8:P1070)),"")</f>
        <v/>
      </c>
      <c r="R1070" s="31" t="str">
        <f t="shared" si="16"/>
        <v>L06031270000</v>
      </c>
    </row>
    <row r="1071" spans="1:18" s="31" customFormat="1" ht="19.7" customHeight="1" x14ac:dyDescent="0.25">
      <c r="A1071" s="68" t="s">
        <v>126</v>
      </c>
      <c r="B1071" s="69">
        <v>1</v>
      </c>
      <c r="C1071" s="68">
        <v>34420000</v>
      </c>
      <c r="D1071" s="70" t="s">
        <v>1057</v>
      </c>
      <c r="E1071" s="70" t="s">
        <v>1168</v>
      </c>
      <c r="F1071" s="70" t="s">
        <v>128</v>
      </c>
      <c r="G1071" s="69" t="s">
        <v>345</v>
      </c>
      <c r="H1071" s="70" t="s">
        <v>1067</v>
      </c>
      <c r="I1071" s="83">
        <v>118657.60000000001</v>
      </c>
      <c r="J1071" s="83">
        <v>-696382.72</v>
      </c>
      <c r="K1071" s="83">
        <v>131726.39999999999</v>
      </c>
      <c r="L1071" s="83">
        <v>0</v>
      </c>
      <c r="M1071" s="83">
        <v>0</v>
      </c>
      <c r="N1071" s="83">
        <v>-445998.72</v>
      </c>
      <c r="O1071" s="35">
        <f>ROWS($A$8:N1071)</f>
        <v>1064</v>
      </c>
      <c r="P1071" s="35" t="str">
        <f>IF($A1071='Signature Page'!$H$8,O1071,"")</f>
        <v/>
      </c>
      <c r="Q1071" s="35" t="str">
        <f>IFERROR(SMALL($P$8:$P$1794,ROWS($P$8:P1071)),"")</f>
        <v/>
      </c>
      <c r="R1071" s="31" t="str">
        <f t="shared" si="16"/>
        <v>L06034420000</v>
      </c>
    </row>
    <row r="1072" spans="1:18" s="31" customFormat="1" ht="19.7" customHeight="1" x14ac:dyDescent="0.25">
      <c r="A1072" s="68" t="s">
        <v>126</v>
      </c>
      <c r="B1072" s="69">
        <v>5</v>
      </c>
      <c r="C1072" s="68">
        <v>34440003</v>
      </c>
      <c r="D1072" s="70" t="s">
        <v>1055</v>
      </c>
      <c r="E1072" s="70" t="s">
        <v>1168</v>
      </c>
      <c r="F1072" s="70" t="s">
        <v>1101</v>
      </c>
      <c r="G1072" s="69" t="s">
        <v>342</v>
      </c>
      <c r="H1072" s="70" t="s">
        <v>1067</v>
      </c>
      <c r="I1072" s="83">
        <v>-315.7</v>
      </c>
      <c r="J1072" s="83">
        <v>0</v>
      </c>
      <c r="K1072" s="83">
        <v>0</v>
      </c>
      <c r="L1072" s="83">
        <v>0</v>
      </c>
      <c r="M1072" s="83">
        <v>0</v>
      </c>
      <c r="N1072" s="83">
        <v>-315.7</v>
      </c>
      <c r="O1072" s="35">
        <f>ROWS($A$8:N1072)</f>
        <v>1065</v>
      </c>
      <c r="P1072" s="35" t="str">
        <f>IF($A1072='Signature Page'!$H$8,O1072,"")</f>
        <v/>
      </c>
      <c r="Q1072" s="35" t="str">
        <f>IFERROR(SMALL($P$8:$P$1794,ROWS($P$8:P1072)),"")</f>
        <v/>
      </c>
      <c r="R1072" s="31" t="str">
        <f t="shared" si="16"/>
        <v>L06034440003</v>
      </c>
    </row>
    <row r="1073" spans="1:18" s="31" customFormat="1" ht="19.7" customHeight="1" x14ac:dyDescent="0.25">
      <c r="A1073" s="68" t="s">
        <v>126</v>
      </c>
      <c r="B1073" s="69">
        <v>5</v>
      </c>
      <c r="C1073" s="68">
        <v>35210000</v>
      </c>
      <c r="D1073" s="70" t="s">
        <v>1488</v>
      </c>
      <c r="E1073" s="70" t="s">
        <v>1168</v>
      </c>
      <c r="F1073" s="70" t="s">
        <v>1101</v>
      </c>
      <c r="G1073" s="69" t="s">
        <v>397</v>
      </c>
      <c r="H1073" s="70" t="s">
        <v>1067</v>
      </c>
      <c r="I1073" s="83">
        <v>0</v>
      </c>
      <c r="J1073" s="83">
        <v>0</v>
      </c>
      <c r="K1073" s="83">
        <v>-200000</v>
      </c>
      <c r="L1073" s="83">
        <v>0</v>
      </c>
      <c r="M1073" s="83">
        <v>0</v>
      </c>
      <c r="N1073" s="83">
        <v>-200000</v>
      </c>
      <c r="O1073" s="35">
        <f>ROWS($A$8:N1073)</f>
        <v>1066</v>
      </c>
      <c r="P1073" s="35" t="str">
        <f>IF($A1073='Signature Page'!$H$8,O1073,"")</f>
        <v/>
      </c>
      <c r="Q1073" s="35" t="str">
        <f>IFERROR(SMALL($P$8:$P$1794,ROWS($P$8:P1073)),"")</f>
        <v/>
      </c>
      <c r="R1073" s="31" t="str">
        <f t="shared" si="16"/>
        <v>L06035210000</v>
      </c>
    </row>
    <row r="1074" spans="1:18" s="31" customFormat="1" ht="19.7" customHeight="1" x14ac:dyDescent="0.25">
      <c r="A1074" s="68" t="s">
        <v>126</v>
      </c>
      <c r="B1074" s="69">
        <v>1</v>
      </c>
      <c r="C1074" s="68">
        <v>36340000</v>
      </c>
      <c r="D1074" s="70" t="s">
        <v>1054</v>
      </c>
      <c r="E1074" s="70" t="s">
        <v>1168</v>
      </c>
      <c r="F1074" s="70" t="s">
        <v>128</v>
      </c>
      <c r="G1074" s="69" t="s">
        <v>437</v>
      </c>
      <c r="H1074" s="70" t="s">
        <v>1067</v>
      </c>
      <c r="I1074" s="83">
        <v>-721910.02</v>
      </c>
      <c r="J1074" s="83">
        <v>0</v>
      </c>
      <c r="K1074" s="83">
        <v>136380</v>
      </c>
      <c r="L1074" s="83">
        <v>0</v>
      </c>
      <c r="M1074" s="83">
        <v>0</v>
      </c>
      <c r="N1074" s="83">
        <v>-585530.02</v>
      </c>
      <c r="O1074" s="35">
        <f>ROWS($A$8:N1074)</f>
        <v>1067</v>
      </c>
      <c r="P1074" s="35" t="str">
        <f>IF($A1074='Signature Page'!$H$8,O1074,"")</f>
        <v/>
      </c>
      <c r="Q1074" s="35" t="str">
        <f>IFERROR(SMALL($P$8:$P$1794,ROWS($P$8:P1074)),"")</f>
        <v/>
      </c>
      <c r="R1074" s="31" t="str">
        <f t="shared" si="16"/>
        <v>L06036340000</v>
      </c>
    </row>
    <row r="1075" spans="1:18" s="31" customFormat="1" ht="19.7" customHeight="1" x14ac:dyDescent="0.25">
      <c r="A1075" s="68" t="s">
        <v>126</v>
      </c>
      <c r="B1075" s="69">
        <v>1</v>
      </c>
      <c r="C1075" s="68">
        <v>37570003</v>
      </c>
      <c r="D1075" s="70" t="s">
        <v>1054</v>
      </c>
      <c r="E1075" s="70" t="s">
        <v>1168</v>
      </c>
      <c r="F1075" s="70" t="s">
        <v>128</v>
      </c>
      <c r="G1075" s="69" t="s">
        <v>487</v>
      </c>
      <c r="H1075" s="70" t="s">
        <v>1067</v>
      </c>
      <c r="I1075" s="83">
        <v>-75472.759999999995</v>
      </c>
      <c r="J1075" s="83">
        <v>0</v>
      </c>
      <c r="K1075" s="83">
        <v>16891.36</v>
      </c>
      <c r="L1075" s="83">
        <v>0</v>
      </c>
      <c r="M1075" s="83">
        <v>0</v>
      </c>
      <c r="N1075" s="83">
        <v>-58581.4</v>
      </c>
      <c r="O1075" s="35">
        <f>ROWS($A$8:N1075)</f>
        <v>1068</v>
      </c>
      <c r="P1075" s="35" t="str">
        <f>IF($A1075='Signature Page'!$H$8,O1075,"")</f>
        <v/>
      </c>
      <c r="Q1075" s="35" t="str">
        <f>IFERROR(SMALL($P$8:$P$1794,ROWS($P$8:P1075)),"")</f>
        <v/>
      </c>
      <c r="R1075" s="31" t="str">
        <f t="shared" si="16"/>
        <v>L06037570003</v>
      </c>
    </row>
    <row r="1076" spans="1:18" s="31" customFormat="1" ht="19.7" customHeight="1" x14ac:dyDescent="0.25">
      <c r="A1076" s="68" t="s">
        <v>126</v>
      </c>
      <c r="B1076" s="69">
        <v>1</v>
      </c>
      <c r="C1076" s="68">
        <v>38060000</v>
      </c>
      <c r="D1076" s="70" t="s">
        <v>1055</v>
      </c>
      <c r="E1076" s="70" t="s">
        <v>1168</v>
      </c>
      <c r="F1076" s="70" t="s">
        <v>128</v>
      </c>
      <c r="G1076" s="69" t="s">
        <v>529</v>
      </c>
      <c r="H1076" s="70" t="s">
        <v>1067</v>
      </c>
      <c r="I1076" s="83">
        <v>-65410.59</v>
      </c>
      <c r="J1076" s="83">
        <v>0</v>
      </c>
      <c r="K1076" s="83">
        <v>1119.1400000000001</v>
      </c>
      <c r="L1076" s="83">
        <v>0</v>
      </c>
      <c r="M1076" s="83">
        <v>0</v>
      </c>
      <c r="N1076" s="83">
        <v>-64291.45</v>
      </c>
      <c r="O1076" s="35">
        <f>ROWS($A$8:N1076)</f>
        <v>1069</v>
      </c>
      <c r="P1076" s="35" t="str">
        <f>IF($A1076='Signature Page'!$H$8,O1076,"")</f>
        <v/>
      </c>
      <c r="Q1076" s="35" t="str">
        <f>IFERROR(SMALL($P$8:$P$1794,ROWS($P$8:P1076)),"")</f>
        <v/>
      </c>
      <c r="R1076" s="31" t="str">
        <f t="shared" si="16"/>
        <v>L06038060000</v>
      </c>
    </row>
    <row r="1077" spans="1:18" s="31" customFormat="1" ht="19.7" customHeight="1" x14ac:dyDescent="0.25">
      <c r="A1077" s="68" t="s">
        <v>126</v>
      </c>
      <c r="B1077" s="69">
        <v>1</v>
      </c>
      <c r="C1077" s="68">
        <v>45080000</v>
      </c>
      <c r="D1077" s="70" t="s">
        <v>1057</v>
      </c>
      <c r="E1077" s="70" t="s">
        <v>1168</v>
      </c>
      <c r="F1077" s="70" t="s">
        <v>128</v>
      </c>
      <c r="G1077" s="69" t="s">
        <v>755</v>
      </c>
      <c r="H1077" s="70" t="s">
        <v>1067</v>
      </c>
      <c r="I1077" s="83">
        <v>-2082868.13</v>
      </c>
      <c r="J1077" s="83">
        <v>-993425.09</v>
      </c>
      <c r="K1077" s="83">
        <v>12359</v>
      </c>
      <c r="L1077" s="83">
        <v>0</v>
      </c>
      <c r="M1077" s="83">
        <v>0</v>
      </c>
      <c r="N1077" s="83">
        <v>-3063934.22</v>
      </c>
      <c r="O1077" s="35">
        <f>ROWS($A$8:N1077)</f>
        <v>1070</v>
      </c>
      <c r="P1077" s="35" t="str">
        <f>IF($A1077='Signature Page'!$H$8,O1077,"")</f>
        <v/>
      </c>
      <c r="Q1077" s="35" t="str">
        <f>IFERROR(SMALL($P$8:$P$1794,ROWS($P$8:P1077)),"")</f>
        <v/>
      </c>
      <c r="R1077" s="31" t="str">
        <f t="shared" si="16"/>
        <v>L06045080000</v>
      </c>
    </row>
    <row r="1078" spans="1:18" s="31" customFormat="1" ht="19.7" customHeight="1" x14ac:dyDescent="0.25">
      <c r="A1078" s="68" t="s">
        <v>126</v>
      </c>
      <c r="B1078" s="69">
        <v>59</v>
      </c>
      <c r="C1078" s="68">
        <v>49790000</v>
      </c>
      <c r="D1078" s="70" t="s">
        <v>1055</v>
      </c>
      <c r="E1078" s="70" t="s">
        <v>1168</v>
      </c>
      <c r="F1078" s="70" t="s">
        <v>1110</v>
      </c>
      <c r="G1078" s="69" t="s">
        <v>963</v>
      </c>
      <c r="H1078" s="70" t="s">
        <v>1067</v>
      </c>
      <c r="I1078" s="83">
        <v>-86073.01</v>
      </c>
      <c r="J1078" s="83">
        <v>-24844.99</v>
      </c>
      <c r="K1078" s="83">
        <v>8001.37</v>
      </c>
      <c r="L1078" s="83">
        <v>0</v>
      </c>
      <c r="M1078" s="83">
        <v>0</v>
      </c>
      <c r="N1078" s="83">
        <v>-102916.63</v>
      </c>
      <c r="O1078" s="35">
        <f>ROWS($A$8:N1078)</f>
        <v>1071</v>
      </c>
      <c r="P1078" s="35" t="str">
        <f>IF($A1078='Signature Page'!$H$8,O1078,"")</f>
        <v/>
      </c>
      <c r="Q1078" s="35" t="str">
        <f>IFERROR(SMALL($P$8:$P$1794,ROWS($P$8:P1078)),"")</f>
        <v/>
      </c>
      <c r="R1078" s="31" t="str">
        <f t="shared" si="16"/>
        <v>L06049790000</v>
      </c>
    </row>
    <row r="1079" spans="1:18" s="31" customFormat="1" ht="19.7" customHeight="1" x14ac:dyDescent="0.25">
      <c r="A1079" s="68" t="s">
        <v>126</v>
      </c>
      <c r="B1079" s="69">
        <v>5</v>
      </c>
      <c r="C1079" s="68">
        <v>50020000</v>
      </c>
      <c r="D1079" s="70" t="s">
        <v>1055</v>
      </c>
      <c r="E1079" s="70" t="s">
        <v>1168</v>
      </c>
      <c r="F1079" s="70" t="s">
        <v>1101</v>
      </c>
      <c r="G1079" s="69" t="s">
        <v>980</v>
      </c>
      <c r="H1079" s="70" t="s">
        <v>1067</v>
      </c>
      <c r="I1079" s="83">
        <v>4601083.26</v>
      </c>
      <c r="J1079" s="83">
        <v>-28975562.609999999</v>
      </c>
      <c r="K1079" s="83">
        <v>29720653.899999999</v>
      </c>
      <c r="L1079" s="83">
        <v>0</v>
      </c>
      <c r="M1079" s="83">
        <v>0</v>
      </c>
      <c r="N1079" s="83">
        <v>5346174.5499999896</v>
      </c>
      <c r="O1079" s="35">
        <f>ROWS($A$8:N1079)</f>
        <v>1072</v>
      </c>
      <c r="P1079" s="35" t="str">
        <f>IF($A1079='Signature Page'!$H$8,O1079,"")</f>
        <v/>
      </c>
      <c r="Q1079" s="35" t="str">
        <f>IFERROR(SMALL($P$8:$P$1794,ROWS($P$8:P1079)),"")</f>
        <v/>
      </c>
      <c r="R1079" s="31" t="str">
        <f t="shared" si="16"/>
        <v>L06050020000</v>
      </c>
    </row>
    <row r="1080" spans="1:18" s="31" customFormat="1" ht="19.7" customHeight="1" x14ac:dyDescent="0.25">
      <c r="A1080" s="68" t="s">
        <v>126</v>
      </c>
      <c r="B1080" s="69">
        <v>5</v>
      </c>
      <c r="C1080" s="68" t="s">
        <v>1265</v>
      </c>
      <c r="D1080" s="70" t="s">
        <v>1055</v>
      </c>
      <c r="E1080" s="70" t="s">
        <v>1168</v>
      </c>
      <c r="F1080" s="70" t="s">
        <v>1101</v>
      </c>
      <c r="G1080" s="69" t="s">
        <v>1266</v>
      </c>
      <c r="H1080" s="70" t="s">
        <v>1067</v>
      </c>
      <c r="I1080" s="83">
        <v>0</v>
      </c>
      <c r="J1080" s="83">
        <v>-164003.62</v>
      </c>
      <c r="K1080" s="83">
        <v>164003.62</v>
      </c>
      <c r="L1080" s="83">
        <v>0</v>
      </c>
      <c r="M1080" s="83">
        <v>0</v>
      </c>
      <c r="N1080" s="83">
        <v>0</v>
      </c>
      <c r="O1080" s="35">
        <f>ROWS($A$8:N1080)</f>
        <v>1073</v>
      </c>
      <c r="P1080" s="35" t="str">
        <f>IF($A1080='Signature Page'!$H$8,O1080,"")</f>
        <v/>
      </c>
      <c r="Q1080" s="35" t="str">
        <f>IFERROR(SMALL($P$8:$P$1794,ROWS($P$8:P1080)),"")</f>
        <v/>
      </c>
      <c r="R1080" s="31" t="str">
        <f t="shared" si="16"/>
        <v>L06051C10010</v>
      </c>
    </row>
    <row r="1081" spans="1:18" s="31" customFormat="1" ht="19.7" customHeight="1" x14ac:dyDescent="0.25">
      <c r="A1081" s="68" t="s">
        <v>126</v>
      </c>
      <c r="B1081" s="69">
        <v>5</v>
      </c>
      <c r="C1081" s="68" t="s">
        <v>1267</v>
      </c>
      <c r="D1081" s="70" t="s">
        <v>1055</v>
      </c>
      <c r="E1081" s="70" t="s">
        <v>1168</v>
      </c>
      <c r="F1081" s="70" t="s">
        <v>1101</v>
      </c>
      <c r="G1081" s="69" t="s">
        <v>1268</v>
      </c>
      <c r="H1081" s="70" t="s">
        <v>1067</v>
      </c>
      <c r="I1081" s="83">
        <v>9200.7099999999991</v>
      </c>
      <c r="J1081" s="83">
        <v>-56458.73</v>
      </c>
      <c r="K1081" s="83">
        <v>47258.02</v>
      </c>
      <c r="L1081" s="83">
        <v>0</v>
      </c>
      <c r="M1081" s="83">
        <v>0</v>
      </c>
      <c r="N1081" s="83">
        <v>-7.2759576141834308E-12</v>
      </c>
      <c r="O1081" s="35">
        <f>ROWS($A$8:N1081)</f>
        <v>1074</v>
      </c>
      <c r="P1081" s="35" t="str">
        <f>IF($A1081='Signature Page'!$H$8,O1081,"")</f>
        <v/>
      </c>
      <c r="Q1081" s="35" t="str">
        <f>IFERROR(SMALL($P$8:$P$1794,ROWS($P$8:P1081)),"")</f>
        <v/>
      </c>
      <c r="R1081" s="31" t="str">
        <f t="shared" si="16"/>
        <v>L06051C10013</v>
      </c>
    </row>
    <row r="1082" spans="1:18" s="31" customFormat="1" ht="19.7" customHeight="1" x14ac:dyDescent="0.25">
      <c r="A1082" s="68" t="s">
        <v>126</v>
      </c>
      <c r="B1082" s="69">
        <v>5</v>
      </c>
      <c r="C1082" s="68" t="s">
        <v>1345</v>
      </c>
      <c r="D1082" s="70" t="s">
        <v>1055</v>
      </c>
      <c r="E1082" s="70" t="s">
        <v>1168</v>
      </c>
      <c r="F1082" s="70" t="s">
        <v>1101</v>
      </c>
      <c r="G1082" s="69" t="s">
        <v>1346</v>
      </c>
      <c r="H1082" s="70" t="s">
        <v>1067</v>
      </c>
      <c r="I1082" s="83">
        <v>102403.06</v>
      </c>
      <c r="J1082" s="83">
        <v>-544689.59</v>
      </c>
      <c r="K1082" s="83">
        <v>482121.15</v>
      </c>
      <c r="L1082" s="83">
        <v>0</v>
      </c>
      <c r="M1082" s="83">
        <v>0</v>
      </c>
      <c r="N1082" s="83">
        <v>39834.620000000097</v>
      </c>
      <c r="O1082" s="35">
        <f>ROWS($A$8:N1082)</f>
        <v>1075</v>
      </c>
      <c r="P1082" s="35" t="str">
        <f>IF($A1082='Signature Page'!$H$8,O1082,"")</f>
        <v/>
      </c>
      <c r="Q1082" s="35" t="str">
        <f>IFERROR(SMALL($P$8:$P$1794,ROWS($P$8:P1082)),"")</f>
        <v/>
      </c>
      <c r="R1082" s="31" t="str">
        <f t="shared" si="16"/>
        <v>L06051C60001</v>
      </c>
    </row>
    <row r="1083" spans="1:18" s="31" customFormat="1" ht="19.7" customHeight="1" x14ac:dyDescent="0.25">
      <c r="A1083" s="68" t="s">
        <v>126</v>
      </c>
      <c r="B1083" s="69">
        <v>5</v>
      </c>
      <c r="C1083" s="68" t="s">
        <v>1438</v>
      </c>
      <c r="D1083" s="70" t="s">
        <v>1055</v>
      </c>
      <c r="E1083" s="70" t="s">
        <v>1168</v>
      </c>
      <c r="F1083" s="70" t="s">
        <v>1101</v>
      </c>
      <c r="G1083" s="69" t="s">
        <v>1439</v>
      </c>
      <c r="H1083" s="70" t="s">
        <v>1067</v>
      </c>
      <c r="I1083" s="83">
        <v>52937.4</v>
      </c>
      <c r="J1083" s="83">
        <v>-4203928.99</v>
      </c>
      <c r="K1083" s="83">
        <v>5018245.29</v>
      </c>
      <c r="L1083" s="83">
        <v>0</v>
      </c>
      <c r="M1083" s="83">
        <v>0</v>
      </c>
      <c r="N1083" s="83">
        <v>867253.7</v>
      </c>
      <c r="O1083" s="35">
        <f>ROWS($A$8:N1083)</f>
        <v>1076</v>
      </c>
      <c r="P1083" s="35" t="str">
        <f>IF($A1083='Signature Page'!$H$8,O1083,"")</f>
        <v/>
      </c>
      <c r="Q1083" s="35" t="str">
        <f>IFERROR(SMALL($P$8:$P$1794,ROWS($P$8:P1083)),"")</f>
        <v/>
      </c>
      <c r="R1083" s="31" t="str">
        <f t="shared" si="16"/>
        <v>L06051C70008</v>
      </c>
    </row>
    <row r="1084" spans="1:18" s="31" customFormat="1" ht="19.7" customHeight="1" x14ac:dyDescent="0.25">
      <c r="A1084" s="68" t="s">
        <v>127</v>
      </c>
      <c r="B1084" s="69">
        <v>1</v>
      </c>
      <c r="C1084" s="68">
        <v>10010000</v>
      </c>
      <c r="D1084" s="70" t="s">
        <v>1053</v>
      </c>
      <c r="E1084" s="70" t="s">
        <v>1169</v>
      </c>
      <c r="F1084" s="70" t="s">
        <v>128</v>
      </c>
      <c r="G1084" s="69" t="s">
        <v>128</v>
      </c>
      <c r="H1084" s="70" t="s">
        <v>1067</v>
      </c>
      <c r="I1084" s="83">
        <v>0</v>
      </c>
      <c r="J1084" s="83">
        <v>0</v>
      </c>
      <c r="K1084" s="83">
        <v>9698051.7000000104</v>
      </c>
      <c r="L1084" s="83">
        <v>-147694</v>
      </c>
      <c r="M1084" s="83">
        <v>0</v>
      </c>
      <c r="N1084" s="83">
        <v>9550357.7000000104</v>
      </c>
      <c r="O1084" s="35">
        <f>ROWS($A$8:N1084)</f>
        <v>1077</v>
      </c>
      <c r="P1084" s="35" t="str">
        <f>IF($A1084='Signature Page'!$H$8,O1084,"")</f>
        <v/>
      </c>
      <c r="Q1084" s="35" t="str">
        <f>IFERROR(SMALL($P$8:$P$1794,ROWS($P$8:P1084)),"")</f>
        <v/>
      </c>
      <c r="R1084" s="31" t="str">
        <f t="shared" si="16"/>
        <v>L08010010000</v>
      </c>
    </row>
    <row r="1085" spans="1:18" s="31" customFormat="1" ht="19.7" customHeight="1" x14ac:dyDescent="0.25">
      <c r="A1085" s="68" t="s">
        <v>127</v>
      </c>
      <c r="B1085" s="69">
        <v>1</v>
      </c>
      <c r="C1085" s="68">
        <v>10050023</v>
      </c>
      <c r="D1085" s="70" t="s">
        <v>1053</v>
      </c>
      <c r="E1085" s="70" t="s">
        <v>1169</v>
      </c>
      <c r="F1085" s="70" t="s">
        <v>128</v>
      </c>
      <c r="G1085" s="69" t="s">
        <v>1489</v>
      </c>
      <c r="H1085" s="70" t="s">
        <v>1067</v>
      </c>
      <c r="I1085" s="83">
        <v>0</v>
      </c>
      <c r="J1085" s="83">
        <v>0</v>
      </c>
      <c r="K1085" s="83">
        <v>1275000</v>
      </c>
      <c r="L1085" s="83">
        <v>147694</v>
      </c>
      <c r="M1085" s="83">
        <v>0</v>
      </c>
      <c r="N1085" s="83">
        <v>1422694</v>
      </c>
      <c r="O1085" s="35">
        <f>ROWS($A$8:N1085)</f>
        <v>1078</v>
      </c>
      <c r="P1085" s="35" t="str">
        <f>IF($A1085='Signature Page'!$H$8,O1085,"")</f>
        <v/>
      </c>
      <c r="Q1085" s="35" t="str">
        <f>IFERROR(SMALL($P$8:$P$1794,ROWS($P$8:P1085)),"")</f>
        <v/>
      </c>
      <c r="R1085" s="31" t="str">
        <f t="shared" si="16"/>
        <v>L08010050023</v>
      </c>
    </row>
    <row r="1086" spans="1:18" s="31" customFormat="1" ht="19.7" customHeight="1" x14ac:dyDescent="0.25">
      <c r="A1086" s="68" t="s">
        <v>127</v>
      </c>
      <c r="B1086" s="69">
        <v>1</v>
      </c>
      <c r="C1086" s="68">
        <v>30980000</v>
      </c>
      <c r="D1086" s="70" t="s">
        <v>1055</v>
      </c>
      <c r="E1086" s="70" t="s">
        <v>1169</v>
      </c>
      <c r="F1086" s="70" t="s">
        <v>128</v>
      </c>
      <c r="G1086" s="69" t="s">
        <v>230</v>
      </c>
      <c r="H1086" s="70" t="s">
        <v>1067</v>
      </c>
      <c r="I1086" s="83">
        <v>-5361.58</v>
      </c>
      <c r="J1086" s="83">
        <v>0</v>
      </c>
      <c r="K1086" s="83">
        <v>0</v>
      </c>
      <c r="L1086" s="83">
        <v>0</v>
      </c>
      <c r="M1086" s="83">
        <v>0</v>
      </c>
      <c r="N1086" s="83">
        <v>-5361.58</v>
      </c>
      <c r="O1086" s="35">
        <f>ROWS($A$8:N1086)</f>
        <v>1079</v>
      </c>
      <c r="P1086" s="35" t="str">
        <f>IF($A1086='Signature Page'!$H$8,O1086,"")</f>
        <v/>
      </c>
      <c r="Q1086" s="35" t="str">
        <f>IFERROR(SMALL($P$8:$P$1794,ROWS($P$8:P1086)),"")</f>
        <v/>
      </c>
      <c r="R1086" s="31" t="str">
        <f t="shared" si="16"/>
        <v>L08030980000</v>
      </c>
    </row>
    <row r="1087" spans="1:18" s="31" customFormat="1" ht="19.7" customHeight="1" x14ac:dyDescent="0.25">
      <c r="A1087" s="68" t="s">
        <v>127</v>
      </c>
      <c r="B1087" s="69">
        <v>1</v>
      </c>
      <c r="C1087" s="68">
        <v>34770000</v>
      </c>
      <c r="D1087" s="70" t="s">
        <v>1053</v>
      </c>
      <c r="E1087" s="70" t="s">
        <v>1169</v>
      </c>
      <c r="F1087" s="70" t="s">
        <v>128</v>
      </c>
      <c r="G1087" s="69" t="s">
        <v>382</v>
      </c>
      <c r="H1087" s="70" t="s">
        <v>1067</v>
      </c>
      <c r="I1087" s="83">
        <v>-800000</v>
      </c>
      <c r="J1087" s="83">
        <v>0</v>
      </c>
      <c r="K1087" s="83">
        <v>-400000</v>
      </c>
      <c r="L1087" s="83">
        <v>0</v>
      </c>
      <c r="M1087" s="83">
        <v>0</v>
      </c>
      <c r="N1087" s="83">
        <v>-1200000</v>
      </c>
      <c r="O1087" s="35">
        <f>ROWS($A$8:N1087)</f>
        <v>1080</v>
      </c>
      <c r="P1087" s="35" t="str">
        <f>IF($A1087='Signature Page'!$H$8,O1087,"")</f>
        <v/>
      </c>
      <c r="Q1087" s="35" t="str">
        <f>IFERROR(SMALL($P$8:$P$1794,ROWS($P$8:P1087)),"")</f>
        <v/>
      </c>
      <c r="R1087" s="31" t="str">
        <f t="shared" si="16"/>
        <v>L08034770000</v>
      </c>
    </row>
    <row r="1088" spans="1:18" s="31" customFormat="1" ht="19.7" customHeight="1" x14ac:dyDescent="0.25">
      <c r="A1088" s="68" t="s">
        <v>127</v>
      </c>
      <c r="B1088" s="69">
        <v>1</v>
      </c>
      <c r="C1088" s="68">
        <v>37600000</v>
      </c>
      <c r="D1088" s="70" t="s">
        <v>1054</v>
      </c>
      <c r="E1088" s="70" t="s">
        <v>1169</v>
      </c>
      <c r="F1088" s="70" t="s">
        <v>128</v>
      </c>
      <c r="G1088" s="69" t="s">
        <v>488</v>
      </c>
      <c r="H1088" s="70" t="s">
        <v>1067</v>
      </c>
      <c r="I1088" s="83">
        <v>-547630.78</v>
      </c>
      <c r="J1088" s="83">
        <v>-1055698.7</v>
      </c>
      <c r="K1088" s="83">
        <v>1045923.49</v>
      </c>
      <c r="L1088" s="83">
        <v>0</v>
      </c>
      <c r="M1088" s="83">
        <v>0</v>
      </c>
      <c r="N1088" s="83">
        <v>-557405.99</v>
      </c>
      <c r="O1088" s="35">
        <f>ROWS($A$8:N1088)</f>
        <v>1081</v>
      </c>
      <c r="P1088" s="35" t="str">
        <f>IF($A1088='Signature Page'!$H$8,O1088,"")</f>
        <v/>
      </c>
      <c r="Q1088" s="35" t="str">
        <f>IFERROR(SMALL($P$8:$P$1794,ROWS($P$8:P1088)),"")</f>
        <v/>
      </c>
      <c r="R1088" s="31" t="str">
        <f t="shared" si="16"/>
        <v>L08037600000</v>
      </c>
    </row>
    <row r="1089" spans="1:18" s="31" customFormat="1" ht="19.7" customHeight="1" x14ac:dyDescent="0.25">
      <c r="A1089" s="68" t="s">
        <v>127</v>
      </c>
      <c r="B1089" s="69">
        <v>1</v>
      </c>
      <c r="C1089" s="68">
        <v>37640000</v>
      </c>
      <c r="D1089" s="70" t="s">
        <v>1054</v>
      </c>
      <c r="E1089" s="70" t="s">
        <v>1169</v>
      </c>
      <c r="F1089" s="70" t="s">
        <v>128</v>
      </c>
      <c r="G1089" s="69" t="s">
        <v>490</v>
      </c>
      <c r="H1089" s="70" t="s">
        <v>1067</v>
      </c>
      <c r="I1089" s="83">
        <v>-415164.87</v>
      </c>
      <c r="J1089" s="83">
        <v>-1143368.23</v>
      </c>
      <c r="K1089" s="83">
        <v>1071390.31</v>
      </c>
      <c r="L1089" s="83">
        <v>0</v>
      </c>
      <c r="M1089" s="83">
        <v>0</v>
      </c>
      <c r="N1089" s="83">
        <v>-487142.79</v>
      </c>
      <c r="O1089" s="35">
        <f>ROWS($A$8:N1089)</f>
        <v>1082</v>
      </c>
      <c r="P1089" s="35" t="str">
        <f>IF($A1089='Signature Page'!$H$8,O1089,"")</f>
        <v/>
      </c>
      <c r="Q1089" s="35" t="str">
        <f>IFERROR(SMALL($P$8:$P$1794,ROWS($P$8:P1089)),"")</f>
        <v/>
      </c>
      <c r="R1089" s="31" t="str">
        <f t="shared" si="16"/>
        <v>L08037640000</v>
      </c>
    </row>
    <row r="1090" spans="1:18" s="31" customFormat="1" ht="19.7" customHeight="1" x14ac:dyDescent="0.25">
      <c r="A1090" s="68" t="s">
        <v>127</v>
      </c>
      <c r="B1090" s="69">
        <v>5</v>
      </c>
      <c r="C1090" s="68">
        <v>37850000</v>
      </c>
      <c r="D1090" s="70" t="s">
        <v>1055</v>
      </c>
      <c r="E1090" s="70" t="s">
        <v>1169</v>
      </c>
      <c r="F1090" s="70" t="s">
        <v>1101</v>
      </c>
      <c r="G1090" s="69" t="s">
        <v>497</v>
      </c>
      <c r="H1090" s="70" t="s">
        <v>1067</v>
      </c>
      <c r="I1090" s="83">
        <v>-1838167.64</v>
      </c>
      <c r="J1090" s="83">
        <v>0</v>
      </c>
      <c r="K1090" s="83">
        <v>0</v>
      </c>
      <c r="L1090" s="83">
        <v>0</v>
      </c>
      <c r="M1090" s="83">
        <v>0</v>
      </c>
      <c r="N1090" s="83">
        <v>-1838167.64</v>
      </c>
      <c r="O1090" s="35">
        <f>ROWS($A$8:N1090)</f>
        <v>1083</v>
      </c>
      <c r="P1090" s="35" t="str">
        <f>IF($A1090='Signature Page'!$H$8,O1090,"")</f>
        <v/>
      </c>
      <c r="Q1090" s="35" t="str">
        <f>IFERROR(SMALL($P$8:$P$1794,ROWS($P$8:P1090)),"")</f>
        <v/>
      </c>
      <c r="R1090" s="31" t="str">
        <f t="shared" si="16"/>
        <v>L08037850000</v>
      </c>
    </row>
    <row r="1091" spans="1:18" s="31" customFormat="1" ht="19.7" customHeight="1" x14ac:dyDescent="0.25">
      <c r="A1091" s="68" t="s">
        <v>127</v>
      </c>
      <c r="B1091" s="69">
        <v>5</v>
      </c>
      <c r="C1091" s="68">
        <v>37850001</v>
      </c>
      <c r="D1091" s="70" t="s">
        <v>1055</v>
      </c>
      <c r="E1091" s="70" t="s">
        <v>1169</v>
      </c>
      <c r="F1091" s="70" t="s">
        <v>1101</v>
      </c>
      <c r="G1091" s="69" t="s">
        <v>498</v>
      </c>
      <c r="H1091" s="70" t="s">
        <v>1067</v>
      </c>
      <c r="I1091" s="83">
        <v>-90495.02</v>
      </c>
      <c r="J1091" s="83">
        <v>-738479.68</v>
      </c>
      <c r="K1091" s="83">
        <v>129098.36</v>
      </c>
      <c r="L1091" s="83">
        <v>0</v>
      </c>
      <c r="M1091" s="83">
        <v>0</v>
      </c>
      <c r="N1091" s="83">
        <v>-699876.34</v>
      </c>
      <c r="O1091" s="35">
        <f>ROWS($A$8:N1091)</f>
        <v>1084</v>
      </c>
      <c r="P1091" s="35" t="str">
        <f>IF($A1091='Signature Page'!$H$8,O1091,"")</f>
        <v/>
      </c>
      <c r="Q1091" s="35" t="str">
        <f>IFERROR(SMALL($P$8:$P$1794,ROWS($P$8:P1091)),"")</f>
        <v/>
      </c>
      <c r="R1091" s="31" t="str">
        <f t="shared" si="16"/>
        <v>L08037850001</v>
      </c>
    </row>
    <row r="1092" spans="1:18" s="31" customFormat="1" ht="19.7" customHeight="1" x14ac:dyDescent="0.25">
      <c r="A1092" s="68" t="s">
        <v>127</v>
      </c>
      <c r="B1092" s="69">
        <v>1</v>
      </c>
      <c r="C1092" s="68">
        <v>39580000</v>
      </c>
      <c r="D1092" s="70" t="s">
        <v>1057</v>
      </c>
      <c r="E1092" s="70" t="s">
        <v>1169</v>
      </c>
      <c r="F1092" s="70" t="s">
        <v>128</v>
      </c>
      <c r="G1092" s="69" t="s">
        <v>579</v>
      </c>
      <c r="H1092" s="70" t="s">
        <v>1067</v>
      </c>
      <c r="I1092" s="83">
        <v>-985</v>
      </c>
      <c r="J1092" s="83">
        <v>-3789</v>
      </c>
      <c r="K1092" s="83">
        <v>0</v>
      </c>
      <c r="L1092" s="83">
        <v>0</v>
      </c>
      <c r="M1092" s="83">
        <v>0</v>
      </c>
      <c r="N1092" s="83">
        <v>-4774</v>
      </c>
      <c r="O1092" s="35">
        <f>ROWS($A$8:N1092)</f>
        <v>1085</v>
      </c>
      <c r="P1092" s="35" t="str">
        <f>IF($A1092='Signature Page'!$H$8,O1092,"")</f>
        <v/>
      </c>
      <c r="Q1092" s="35" t="str">
        <f>IFERROR(SMALL($P$8:$P$1794,ROWS($P$8:P1092)),"")</f>
        <v/>
      </c>
      <c r="R1092" s="31" t="str">
        <f t="shared" si="16"/>
        <v>L08039580000</v>
      </c>
    </row>
    <row r="1093" spans="1:18" s="31" customFormat="1" ht="19.7" customHeight="1" x14ac:dyDescent="0.25">
      <c r="A1093" s="68" t="s">
        <v>127</v>
      </c>
      <c r="B1093" s="69">
        <v>1</v>
      </c>
      <c r="C1093" s="68" t="s">
        <v>880</v>
      </c>
      <c r="D1093" s="70" t="s">
        <v>1057</v>
      </c>
      <c r="E1093" s="70" t="s">
        <v>1169</v>
      </c>
      <c r="F1093" s="70" t="s">
        <v>128</v>
      </c>
      <c r="G1093" s="69" t="s">
        <v>881</v>
      </c>
      <c r="H1093" s="70" t="s">
        <v>1067</v>
      </c>
      <c r="I1093" s="83">
        <v>-9073335.6500000004</v>
      </c>
      <c r="J1093" s="83">
        <v>-32824.620000000003</v>
      </c>
      <c r="K1093" s="83">
        <v>-518553.75</v>
      </c>
      <c r="L1093" s="83">
        <v>-466617.93</v>
      </c>
      <c r="M1093" s="83">
        <v>0</v>
      </c>
      <c r="N1093" s="83">
        <v>-10091331.949999999</v>
      </c>
      <c r="O1093" s="35">
        <f>ROWS($A$8:N1093)</f>
        <v>1086</v>
      </c>
      <c r="P1093" s="35" t="str">
        <f>IF($A1093='Signature Page'!$H$8,O1093,"")</f>
        <v/>
      </c>
      <c r="Q1093" s="35" t="str">
        <f>IFERROR(SMALL($P$8:$P$1794,ROWS($P$8:P1093)),"")</f>
        <v/>
      </c>
      <c r="R1093" s="31" t="str">
        <f t="shared" si="16"/>
        <v>L08047J77000</v>
      </c>
    </row>
    <row r="1094" spans="1:18" s="31" customFormat="1" ht="19.7" customHeight="1" x14ac:dyDescent="0.25">
      <c r="A1094" s="68" t="s">
        <v>127</v>
      </c>
      <c r="B1094" s="69">
        <v>5</v>
      </c>
      <c r="C1094" s="68">
        <v>56230000</v>
      </c>
      <c r="D1094" s="70" t="s">
        <v>1055</v>
      </c>
      <c r="E1094" s="70" t="s">
        <v>1169</v>
      </c>
      <c r="F1094" s="70" t="s">
        <v>1101</v>
      </c>
      <c r="G1094" s="69" t="s">
        <v>1026</v>
      </c>
      <c r="H1094" s="70" t="s">
        <v>1067</v>
      </c>
      <c r="I1094" s="83">
        <v>47817.25</v>
      </c>
      <c r="J1094" s="83">
        <v>-233707.71</v>
      </c>
      <c r="K1094" s="83">
        <v>208805.36</v>
      </c>
      <c r="L1094" s="83">
        <v>0</v>
      </c>
      <c r="M1094" s="83">
        <v>0</v>
      </c>
      <c r="N1094" s="83">
        <v>22914.9</v>
      </c>
      <c r="O1094" s="35">
        <f>ROWS($A$8:N1094)</f>
        <v>1087</v>
      </c>
      <c r="P1094" s="35" t="str">
        <f>IF($A1094='Signature Page'!$H$8,O1094,"")</f>
        <v/>
      </c>
      <c r="Q1094" s="35" t="str">
        <f>IFERROR(SMALL($P$8:$P$1794,ROWS($P$8:P1094)),"")</f>
        <v/>
      </c>
      <c r="R1094" s="31" t="str">
        <f t="shared" si="16"/>
        <v>L08056230000</v>
      </c>
    </row>
    <row r="1095" spans="1:18" s="31" customFormat="1" ht="19.7" customHeight="1" x14ac:dyDescent="0.25">
      <c r="A1095" s="68" t="s">
        <v>80</v>
      </c>
      <c r="B1095" s="69">
        <v>1</v>
      </c>
      <c r="C1095" s="68">
        <v>10010000</v>
      </c>
      <c r="D1095" s="70" t="s">
        <v>1053</v>
      </c>
      <c r="E1095" s="70" t="s">
        <v>1373</v>
      </c>
      <c r="F1095" s="70" t="s">
        <v>128</v>
      </c>
      <c r="G1095" s="69" t="s">
        <v>128</v>
      </c>
      <c r="H1095" s="70" t="s">
        <v>1067</v>
      </c>
      <c r="I1095" s="83">
        <v>-1420.76</v>
      </c>
      <c r="J1095" s="83">
        <v>0</v>
      </c>
      <c r="K1095" s="83">
        <v>5229768.04</v>
      </c>
      <c r="L1095" s="83">
        <v>814545</v>
      </c>
      <c r="M1095" s="83">
        <v>0</v>
      </c>
      <c r="N1095" s="83">
        <v>6042892.2800000003</v>
      </c>
      <c r="O1095" s="35">
        <f>ROWS($A$8:N1095)</f>
        <v>1088</v>
      </c>
      <c r="P1095" s="35" t="str">
        <f>IF($A1095='Signature Page'!$H$8,O1095,"")</f>
        <v/>
      </c>
      <c r="Q1095" s="35" t="str">
        <f>IFERROR(SMALL($P$8:$P$1794,ROWS($P$8:P1095)),"")</f>
        <v/>
      </c>
      <c r="R1095" s="31" t="str">
        <f t="shared" si="16"/>
        <v>L12010010000</v>
      </c>
    </row>
    <row r="1096" spans="1:18" s="31" customFormat="1" ht="19.7" customHeight="1" x14ac:dyDescent="0.25">
      <c r="A1096" s="68" t="s">
        <v>80</v>
      </c>
      <c r="B1096" s="69">
        <v>1</v>
      </c>
      <c r="C1096" s="68">
        <v>10050023</v>
      </c>
      <c r="D1096" s="70" t="s">
        <v>1053</v>
      </c>
      <c r="E1096" s="70" t="s">
        <v>1373</v>
      </c>
      <c r="F1096" s="70" t="s">
        <v>128</v>
      </c>
      <c r="G1096" s="69" t="s">
        <v>1489</v>
      </c>
      <c r="H1096" s="70" t="s">
        <v>1067</v>
      </c>
      <c r="I1096" s="83">
        <v>0</v>
      </c>
      <c r="J1096" s="83">
        <v>0</v>
      </c>
      <c r="K1096" s="83">
        <v>0</v>
      </c>
      <c r="L1096" s="83">
        <v>538166</v>
      </c>
      <c r="M1096" s="83">
        <v>0</v>
      </c>
      <c r="N1096" s="83">
        <v>538166</v>
      </c>
      <c r="O1096" s="35">
        <f>ROWS($A$8:N1096)</f>
        <v>1089</v>
      </c>
      <c r="P1096" s="35" t="str">
        <f>IF($A1096='Signature Page'!$H$8,O1096,"")</f>
        <v/>
      </c>
      <c r="Q1096" s="35" t="str">
        <f>IFERROR(SMALL($P$8:$P$1794,ROWS($P$8:P1096)),"")</f>
        <v/>
      </c>
      <c r="R1096" s="31" t="str">
        <f t="shared" ref="R1096:R1159" si="17">CONCATENATE(A1096,C1096)</f>
        <v>L12010050023</v>
      </c>
    </row>
    <row r="1097" spans="1:18" s="31" customFormat="1" ht="19.7" customHeight="1" x14ac:dyDescent="0.25">
      <c r="A1097" s="68" t="s">
        <v>80</v>
      </c>
      <c r="B1097" s="69">
        <v>1</v>
      </c>
      <c r="C1097" s="68">
        <v>28370000</v>
      </c>
      <c r="D1097" s="70" t="s">
        <v>1053</v>
      </c>
      <c r="E1097" s="70" t="s">
        <v>1373</v>
      </c>
      <c r="F1097" s="70" t="s">
        <v>128</v>
      </c>
      <c r="G1097" s="69" t="s">
        <v>137</v>
      </c>
      <c r="H1097" s="70" t="s">
        <v>1067</v>
      </c>
      <c r="I1097" s="83">
        <v>0</v>
      </c>
      <c r="J1097" s="83">
        <v>-1406.5</v>
      </c>
      <c r="K1097" s="83">
        <v>0</v>
      </c>
      <c r="L1097" s="83">
        <v>0</v>
      </c>
      <c r="M1097" s="83">
        <v>0</v>
      </c>
      <c r="N1097" s="83">
        <v>-1406.5</v>
      </c>
      <c r="O1097" s="35">
        <f>ROWS($A$8:N1097)</f>
        <v>1090</v>
      </c>
      <c r="P1097" s="35" t="str">
        <f>IF($A1097='Signature Page'!$H$8,O1097,"")</f>
        <v/>
      </c>
      <c r="Q1097" s="35" t="str">
        <f>IFERROR(SMALL($P$8:$P$1794,ROWS($P$8:P1097)),"")</f>
        <v/>
      </c>
      <c r="R1097" s="31" t="str">
        <f t="shared" si="17"/>
        <v>L12028370000</v>
      </c>
    </row>
    <row r="1098" spans="1:18" s="31" customFormat="1" ht="19.7" customHeight="1" x14ac:dyDescent="0.25">
      <c r="A1098" s="68" t="s">
        <v>80</v>
      </c>
      <c r="B1098" s="69">
        <v>1</v>
      </c>
      <c r="C1098" s="68">
        <v>30350000</v>
      </c>
      <c r="D1098" s="70" t="s">
        <v>1053</v>
      </c>
      <c r="E1098" s="70" t="s">
        <v>1373</v>
      </c>
      <c r="F1098" s="70" t="s">
        <v>128</v>
      </c>
      <c r="G1098" s="69" t="s">
        <v>144</v>
      </c>
      <c r="H1098" s="70" t="s">
        <v>1067</v>
      </c>
      <c r="I1098" s="83">
        <v>-704432.36</v>
      </c>
      <c r="J1098" s="83">
        <v>-194425.41</v>
      </c>
      <c r="K1098" s="83">
        <v>856520.5</v>
      </c>
      <c r="L1098" s="83">
        <v>18700</v>
      </c>
      <c r="M1098" s="83">
        <v>0</v>
      </c>
      <c r="N1098" s="83">
        <v>-23637.269999999899</v>
      </c>
      <c r="O1098" s="35">
        <f>ROWS($A$8:N1098)</f>
        <v>1091</v>
      </c>
      <c r="P1098" s="35" t="str">
        <f>IF($A1098='Signature Page'!$H$8,O1098,"")</f>
        <v/>
      </c>
      <c r="Q1098" s="35" t="str">
        <f>IFERROR(SMALL($P$8:$P$1794,ROWS($P$8:P1098)),"")</f>
        <v/>
      </c>
      <c r="R1098" s="31" t="str">
        <f t="shared" si="17"/>
        <v>L12030350000</v>
      </c>
    </row>
    <row r="1099" spans="1:18" s="31" customFormat="1" ht="19.7" customHeight="1" x14ac:dyDescent="0.25">
      <c r="A1099" s="68" t="s">
        <v>80</v>
      </c>
      <c r="B1099" s="69">
        <v>1</v>
      </c>
      <c r="C1099" s="68">
        <v>30530000</v>
      </c>
      <c r="D1099" s="70" t="s">
        <v>1054</v>
      </c>
      <c r="E1099" s="70" t="s">
        <v>1373</v>
      </c>
      <c r="F1099" s="70" t="s">
        <v>128</v>
      </c>
      <c r="G1099" s="69" t="s">
        <v>222</v>
      </c>
      <c r="H1099" s="70" t="s">
        <v>1067</v>
      </c>
      <c r="I1099" s="83">
        <v>-188252.34</v>
      </c>
      <c r="J1099" s="83">
        <v>0</v>
      </c>
      <c r="K1099" s="83">
        <v>0</v>
      </c>
      <c r="L1099" s="83">
        <v>0</v>
      </c>
      <c r="M1099" s="83">
        <v>0</v>
      </c>
      <c r="N1099" s="83">
        <v>-188252.34</v>
      </c>
      <c r="O1099" s="35">
        <f>ROWS($A$8:N1099)</f>
        <v>1092</v>
      </c>
      <c r="P1099" s="35" t="str">
        <f>IF($A1099='Signature Page'!$H$8,O1099,"")</f>
        <v/>
      </c>
      <c r="Q1099" s="35" t="str">
        <f>IFERROR(SMALL($P$8:$P$1794,ROWS($P$8:P1099)),"")</f>
        <v/>
      </c>
      <c r="R1099" s="31" t="str">
        <f t="shared" si="17"/>
        <v>L12030530000</v>
      </c>
    </row>
    <row r="1100" spans="1:18" s="31" customFormat="1" ht="19.7" customHeight="1" x14ac:dyDescent="0.25">
      <c r="A1100" s="68" t="s">
        <v>80</v>
      </c>
      <c r="B1100" s="69">
        <v>1</v>
      </c>
      <c r="C1100" s="68">
        <v>30980000</v>
      </c>
      <c r="D1100" s="70" t="s">
        <v>1054</v>
      </c>
      <c r="E1100" s="70" t="s">
        <v>1373</v>
      </c>
      <c r="F1100" s="70" t="s">
        <v>128</v>
      </c>
      <c r="G1100" s="69" t="s">
        <v>230</v>
      </c>
      <c r="H1100" s="70" t="s">
        <v>1067</v>
      </c>
      <c r="I1100" s="83">
        <v>0</v>
      </c>
      <c r="J1100" s="83">
        <v>-31300</v>
      </c>
      <c r="K1100" s="83">
        <v>0</v>
      </c>
      <c r="L1100" s="83">
        <v>6300</v>
      </c>
      <c r="M1100" s="83">
        <v>0</v>
      </c>
      <c r="N1100" s="83">
        <v>-25000</v>
      </c>
      <c r="O1100" s="35">
        <f>ROWS($A$8:N1100)</f>
        <v>1093</v>
      </c>
      <c r="P1100" s="35" t="str">
        <f>IF($A1100='Signature Page'!$H$8,O1100,"")</f>
        <v/>
      </c>
      <c r="Q1100" s="35" t="str">
        <f>IFERROR(SMALL($P$8:$P$1794,ROWS($P$8:P1100)),"")</f>
        <v/>
      </c>
      <c r="R1100" s="31" t="str">
        <f t="shared" si="17"/>
        <v>L12030980000</v>
      </c>
    </row>
    <row r="1101" spans="1:18" s="31" customFormat="1" ht="19.7" customHeight="1" x14ac:dyDescent="0.25">
      <c r="A1101" s="68" t="s">
        <v>80</v>
      </c>
      <c r="B1101" s="69">
        <v>5</v>
      </c>
      <c r="C1101" s="68">
        <v>30990000</v>
      </c>
      <c r="D1101" s="70" t="s">
        <v>1055</v>
      </c>
      <c r="E1101" s="70" t="s">
        <v>1373</v>
      </c>
      <c r="F1101" s="70" t="s">
        <v>1101</v>
      </c>
      <c r="G1101" s="69" t="s">
        <v>232</v>
      </c>
      <c r="H1101" s="70" t="s">
        <v>1067</v>
      </c>
      <c r="I1101" s="83">
        <v>-1510.63</v>
      </c>
      <c r="J1101" s="83">
        <v>0</v>
      </c>
      <c r="K1101" s="83">
        <v>0</v>
      </c>
      <c r="L1101" s="83">
        <v>0</v>
      </c>
      <c r="M1101" s="83">
        <v>0</v>
      </c>
      <c r="N1101" s="83">
        <v>-1510.63</v>
      </c>
      <c r="O1101" s="35">
        <f>ROWS($A$8:N1101)</f>
        <v>1094</v>
      </c>
      <c r="P1101" s="35" t="str">
        <f>IF($A1101='Signature Page'!$H$8,O1101,"")</f>
        <v/>
      </c>
      <c r="Q1101" s="35" t="str">
        <f>IFERROR(SMALL($P$8:$P$1794,ROWS($P$8:P1101)),"")</f>
        <v/>
      </c>
      <c r="R1101" s="31" t="str">
        <f t="shared" si="17"/>
        <v>L12030990000</v>
      </c>
    </row>
    <row r="1102" spans="1:18" s="31" customFormat="1" ht="19.7" customHeight="1" x14ac:dyDescent="0.25">
      <c r="A1102" s="68" t="s">
        <v>80</v>
      </c>
      <c r="B1102" s="69">
        <v>5</v>
      </c>
      <c r="C1102" s="68">
        <v>35210000</v>
      </c>
      <c r="D1102" s="70" t="s">
        <v>1055</v>
      </c>
      <c r="E1102" s="70" t="s">
        <v>1373</v>
      </c>
      <c r="F1102" s="70" t="s">
        <v>1101</v>
      </c>
      <c r="G1102" s="69" t="s">
        <v>397</v>
      </c>
      <c r="H1102" s="70" t="s">
        <v>1067</v>
      </c>
      <c r="I1102" s="83">
        <v>-9138.34</v>
      </c>
      <c r="J1102" s="83">
        <v>0</v>
      </c>
      <c r="K1102" s="83">
        <v>0</v>
      </c>
      <c r="L1102" s="83">
        <v>0</v>
      </c>
      <c r="M1102" s="83">
        <v>0</v>
      </c>
      <c r="N1102" s="83">
        <v>-9138.34</v>
      </c>
      <c r="O1102" s="35">
        <f>ROWS($A$8:N1102)</f>
        <v>1095</v>
      </c>
      <c r="P1102" s="35" t="str">
        <f>IF($A1102='Signature Page'!$H$8,O1102,"")</f>
        <v/>
      </c>
      <c r="Q1102" s="35" t="str">
        <f>IFERROR(SMALL($P$8:$P$1794,ROWS($P$8:P1102)),"")</f>
        <v/>
      </c>
      <c r="R1102" s="31" t="str">
        <f t="shared" si="17"/>
        <v>L12035210000</v>
      </c>
    </row>
    <row r="1103" spans="1:18" s="31" customFormat="1" ht="19.7" customHeight="1" x14ac:dyDescent="0.25">
      <c r="A1103" s="68" t="s">
        <v>80</v>
      </c>
      <c r="B1103" s="69">
        <v>998</v>
      </c>
      <c r="C1103" s="68">
        <v>36008000</v>
      </c>
      <c r="D1103" s="70" t="s">
        <v>1054</v>
      </c>
      <c r="E1103" s="70" t="s">
        <v>1373</v>
      </c>
      <c r="F1103" s="70" t="s">
        <v>1105</v>
      </c>
      <c r="G1103" s="69" t="s">
        <v>1304</v>
      </c>
      <c r="H1103" s="70" t="s">
        <v>1067</v>
      </c>
      <c r="I1103" s="83">
        <v>-6758154.9900000002</v>
      </c>
      <c r="J1103" s="83">
        <v>0</v>
      </c>
      <c r="K1103" s="83">
        <v>408598.62</v>
      </c>
      <c r="L1103" s="83">
        <v>-1352711</v>
      </c>
      <c r="M1103" s="83">
        <v>0</v>
      </c>
      <c r="N1103" s="83">
        <v>-7702267.3700000001</v>
      </c>
      <c r="O1103" s="35">
        <f>ROWS($A$8:N1103)</f>
        <v>1096</v>
      </c>
      <c r="P1103" s="35" t="str">
        <f>IF($A1103='Signature Page'!$H$8,O1103,"")</f>
        <v/>
      </c>
      <c r="Q1103" s="35" t="str">
        <f>IFERROR(SMALL($P$8:$P$1794,ROWS($P$8:P1103)),"")</f>
        <v/>
      </c>
      <c r="R1103" s="31" t="str">
        <f t="shared" si="17"/>
        <v>L12036008000</v>
      </c>
    </row>
    <row r="1104" spans="1:18" s="31" customFormat="1" ht="19.7" customHeight="1" x14ac:dyDescent="0.25">
      <c r="A1104" s="68" t="s">
        <v>80</v>
      </c>
      <c r="B1104" s="69">
        <v>1</v>
      </c>
      <c r="C1104" s="68">
        <v>37640000</v>
      </c>
      <c r="D1104" s="70" t="s">
        <v>1054</v>
      </c>
      <c r="E1104" s="70" t="s">
        <v>1373</v>
      </c>
      <c r="F1104" s="70" t="s">
        <v>128</v>
      </c>
      <c r="G1104" s="69" t="s">
        <v>490</v>
      </c>
      <c r="H1104" s="70" t="s">
        <v>1067</v>
      </c>
      <c r="I1104" s="83">
        <v>-8235.9699999999993</v>
      </c>
      <c r="J1104" s="83">
        <v>0</v>
      </c>
      <c r="K1104" s="83">
        <v>0</v>
      </c>
      <c r="L1104" s="83">
        <v>0</v>
      </c>
      <c r="M1104" s="83">
        <v>0</v>
      </c>
      <c r="N1104" s="83">
        <v>-8235.9699999999993</v>
      </c>
      <c r="O1104" s="35">
        <f>ROWS($A$8:N1104)</f>
        <v>1097</v>
      </c>
      <c r="P1104" s="35" t="str">
        <f>IF($A1104='Signature Page'!$H$8,O1104,"")</f>
        <v/>
      </c>
      <c r="Q1104" s="35" t="str">
        <f>IFERROR(SMALL($P$8:$P$1794,ROWS($P$8:P1104)),"")</f>
        <v/>
      </c>
      <c r="R1104" s="31" t="str">
        <f t="shared" si="17"/>
        <v>L12037640000</v>
      </c>
    </row>
    <row r="1105" spans="1:18" s="31" customFormat="1" ht="19.7" customHeight="1" x14ac:dyDescent="0.25">
      <c r="A1105" s="68" t="s">
        <v>80</v>
      </c>
      <c r="B1105" s="69">
        <v>59</v>
      </c>
      <c r="C1105" s="68" t="s">
        <v>510</v>
      </c>
      <c r="D1105" s="70" t="s">
        <v>1054</v>
      </c>
      <c r="E1105" s="70" t="s">
        <v>1373</v>
      </c>
      <c r="F1105" s="70" t="s">
        <v>1110</v>
      </c>
      <c r="G1105" s="69" t="s">
        <v>511</v>
      </c>
      <c r="H1105" s="70" t="s">
        <v>1067</v>
      </c>
      <c r="I1105" s="83">
        <v>-70549.929999999993</v>
      </c>
      <c r="J1105" s="83">
        <v>0</v>
      </c>
      <c r="K1105" s="83">
        <v>0</v>
      </c>
      <c r="L1105" s="83">
        <v>0</v>
      </c>
      <c r="M1105" s="83">
        <v>0</v>
      </c>
      <c r="N1105" s="83">
        <v>-70549.929999999993</v>
      </c>
      <c r="O1105" s="35">
        <f>ROWS($A$8:N1105)</f>
        <v>1098</v>
      </c>
      <c r="P1105" s="35" t="str">
        <f>IF($A1105='Signature Page'!$H$8,O1105,"")</f>
        <v/>
      </c>
      <c r="Q1105" s="35" t="str">
        <f>IFERROR(SMALL($P$8:$P$1794,ROWS($P$8:P1105)),"")</f>
        <v/>
      </c>
      <c r="R1105" s="31" t="str">
        <f t="shared" si="17"/>
        <v>L12037J90000</v>
      </c>
    </row>
    <row r="1106" spans="1:18" s="31" customFormat="1" ht="19.7" customHeight="1" x14ac:dyDescent="0.25">
      <c r="A1106" s="68" t="s">
        <v>80</v>
      </c>
      <c r="B1106" s="69">
        <v>1</v>
      </c>
      <c r="C1106" s="68">
        <v>38530000</v>
      </c>
      <c r="D1106" s="70" t="s">
        <v>1055</v>
      </c>
      <c r="E1106" s="70" t="s">
        <v>1373</v>
      </c>
      <c r="F1106" s="70" t="s">
        <v>128</v>
      </c>
      <c r="G1106" s="69" t="s">
        <v>544</v>
      </c>
      <c r="H1106" s="70" t="s">
        <v>1067</v>
      </c>
      <c r="I1106" s="83">
        <v>-274.41000000000003</v>
      </c>
      <c r="J1106" s="83">
        <v>0</v>
      </c>
      <c r="K1106" s="83">
        <v>0</v>
      </c>
      <c r="L1106" s="83">
        <v>0</v>
      </c>
      <c r="M1106" s="83">
        <v>0</v>
      </c>
      <c r="N1106" s="83">
        <v>-274.41000000000003</v>
      </c>
      <c r="O1106" s="35">
        <f>ROWS($A$8:N1106)</f>
        <v>1099</v>
      </c>
      <c r="P1106" s="35" t="str">
        <f>IF($A1106='Signature Page'!$H$8,O1106,"")</f>
        <v/>
      </c>
      <c r="Q1106" s="35" t="str">
        <f>IFERROR(SMALL($P$8:$P$1794,ROWS($P$8:P1106)),"")</f>
        <v/>
      </c>
      <c r="R1106" s="31" t="str">
        <f t="shared" si="17"/>
        <v>L12038530000</v>
      </c>
    </row>
    <row r="1107" spans="1:18" s="31" customFormat="1" ht="19.7" customHeight="1" x14ac:dyDescent="0.25">
      <c r="A1107" s="68" t="s">
        <v>80</v>
      </c>
      <c r="B1107" s="69">
        <v>998</v>
      </c>
      <c r="C1107" s="68">
        <v>39078000</v>
      </c>
      <c r="D1107" s="70" t="s">
        <v>1054</v>
      </c>
      <c r="E1107" s="70" t="s">
        <v>1373</v>
      </c>
      <c r="F1107" s="70" t="s">
        <v>1105</v>
      </c>
      <c r="G1107" s="69" t="s">
        <v>1299</v>
      </c>
      <c r="H1107" s="70" t="s">
        <v>1067</v>
      </c>
      <c r="I1107" s="83">
        <v>-26.22</v>
      </c>
      <c r="J1107" s="83">
        <v>0</v>
      </c>
      <c r="K1107" s="83">
        <v>0</v>
      </c>
      <c r="L1107" s="83">
        <v>0</v>
      </c>
      <c r="M1107" s="83">
        <v>0</v>
      </c>
      <c r="N1107" s="83">
        <v>-26.22</v>
      </c>
      <c r="O1107" s="35">
        <f>ROWS($A$8:N1107)</f>
        <v>1100</v>
      </c>
      <c r="P1107" s="35" t="str">
        <f>IF($A1107='Signature Page'!$H$8,O1107,"")</f>
        <v/>
      </c>
      <c r="Q1107" s="35" t="str">
        <f>IFERROR(SMALL($P$8:$P$1794,ROWS($P$8:P1107)),"")</f>
        <v/>
      </c>
      <c r="R1107" s="31" t="str">
        <f t="shared" si="17"/>
        <v>L12039078000</v>
      </c>
    </row>
    <row r="1108" spans="1:18" s="31" customFormat="1" ht="19.7" customHeight="1" x14ac:dyDescent="0.25">
      <c r="A1108" s="68" t="s">
        <v>80</v>
      </c>
      <c r="B1108" s="69">
        <v>60</v>
      </c>
      <c r="C1108" s="68">
        <v>39078020</v>
      </c>
      <c r="D1108" s="70" t="s">
        <v>1054</v>
      </c>
      <c r="E1108" s="70" t="s">
        <v>1373</v>
      </c>
      <c r="F1108" s="70" t="s">
        <v>1105</v>
      </c>
      <c r="G1108" s="69" t="s">
        <v>1310</v>
      </c>
      <c r="H1108" s="70" t="s">
        <v>1067</v>
      </c>
      <c r="I1108" s="83">
        <v>0</v>
      </c>
      <c r="J1108" s="83">
        <v>0</v>
      </c>
      <c r="K1108" s="83">
        <v>0</v>
      </c>
      <c r="L1108" s="83">
        <v>-25000</v>
      </c>
      <c r="M1108" s="83">
        <v>0</v>
      </c>
      <c r="N1108" s="83">
        <v>-25000</v>
      </c>
      <c r="O1108" s="35">
        <f>ROWS($A$8:N1108)</f>
        <v>1101</v>
      </c>
      <c r="P1108" s="35" t="str">
        <f>IF($A1108='Signature Page'!$H$8,O1108,"")</f>
        <v/>
      </c>
      <c r="Q1108" s="35" t="str">
        <f>IFERROR(SMALL($P$8:$P$1794,ROWS($P$8:P1108)),"")</f>
        <v/>
      </c>
      <c r="R1108" s="31" t="str">
        <f t="shared" si="17"/>
        <v>L12039078020</v>
      </c>
    </row>
    <row r="1109" spans="1:18" s="31" customFormat="1" ht="19.7" customHeight="1" x14ac:dyDescent="0.25">
      <c r="A1109" s="68" t="s">
        <v>80</v>
      </c>
      <c r="B1109" s="69">
        <v>1</v>
      </c>
      <c r="C1109" s="68">
        <v>39580000</v>
      </c>
      <c r="D1109" s="70" t="s">
        <v>1057</v>
      </c>
      <c r="E1109" s="70" t="s">
        <v>1373</v>
      </c>
      <c r="F1109" s="70" t="s">
        <v>128</v>
      </c>
      <c r="G1109" s="69" t="s">
        <v>579</v>
      </c>
      <c r="H1109" s="70" t="s">
        <v>1067</v>
      </c>
      <c r="I1109" s="83">
        <v>-37227.660000000003</v>
      </c>
      <c r="J1109" s="83">
        <v>0</v>
      </c>
      <c r="K1109" s="83">
        <v>12224.66</v>
      </c>
      <c r="L1109" s="83">
        <v>0</v>
      </c>
      <c r="M1109" s="83">
        <v>0</v>
      </c>
      <c r="N1109" s="83">
        <v>-25003</v>
      </c>
      <c r="O1109" s="35">
        <f>ROWS($A$8:N1109)</f>
        <v>1102</v>
      </c>
      <c r="P1109" s="35" t="str">
        <f>IF($A1109='Signature Page'!$H$8,O1109,"")</f>
        <v/>
      </c>
      <c r="Q1109" s="35" t="str">
        <f>IFERROR(SMALL($P$8:$P$1794,ROWS($P$8:P1109)),"")</f>
        <v/>
      </c>
      <c r="R1109" s="31" t="str">
        <f t="shared" si="17"/>
        <v>L12039580000</v>
      </c>
    </row>
    <row r="1110" spans="1:18" s="31" customFormat="1" ht="19.7" customHeight="1" x14ac:dyDescent="0.25">
      <c r="A1110" s="68" t="s">
        <v>80</v>
      </c>
      <c r="B1110" s="69">
        <v>1</v>
      </c>
      <c r="C1110" s="68">
        <v>39590000</v>
      </c>
      <c r="D1110" s="70" t="s">
        <v>1053</v>
      </c>
      <c r="E1110" s="70" t="s">
        <v>1373</v>
      </c>
      <c r="F1110" s="70" t="s">
        <v>128</v>
      </c>
      <c r="G1110" s="69" t="s">
        <v>584</v>
      </c>
      <c r="H1110" s="70" t="s">
        <v>1067</v>
      </c>
      <c r="I1110" s="83">
        <v>-93534.05</v>
      </c>
      <c r="J1110" s="83">
        <v>-14015.13</v>
      </c>
      <c r="K1110" s="83">
        <v>73206.100000000006</v>
      </c>
      <c r="L1110" s="83">
        <v>0</v>
      </c>
      <c r="M1110" s="83">
        <v>0</v>
      </c>
      <c r="N1110" s="83">
        <v>-34343.08</v>
      </c>
      <c r="O1110" s="35">
        <f>ROWS($A$8:N1110)</f>
        <v>1103</v>
      </c>
      <c r="P1110" s="35" t="str">
        <f>IF($A1110='Signature Page'!$H$8,O1110,"")</f>
        <v/>
      </c>
      <c r="Q1110" s="35" t="str">
        <f>IFERROR(SMALL($P$8:$P$1794,ROWS($P$8:P1110)),"")</f>
        <v/>
      </c>
      <c r="R1110" s="31" t="str">
        <f t="shared" si="17"/>
        <v>L12039590000</v>
      </c>
    </row>
    <row r="1111" spans="1:18" s="31" customFormat="1" ht="19.7" customHeight="1" x14ac:dyDescent="0.25">
      <c r="A1111" s="68" t="s">
        <v>80</v>
      </c>
      <c r="B1111" s="69">
        <v>1</v>
      </c>
      <c r="C1111" s="68">
        <v>39600000</v>
      </c>
      <c r="D1111" s="70" t="s">
        <v>1053</v>
      </c>
      <c r="E1111" s="70" t="s">
        <v>1373</v>
      </c>
      <c r="F1111" s="70" t="s">
        <v>128</v>
      </c>
      <c r="G1111" s="69" t="s">
        <v>587</v>
      </c>
      <c r="H1111" s="70" t="s">
        <v>1067</v>
      </c>
      <c r="I1111" s="83">
        <v>-89716.11</v>
      </c>
      <c r="J1111" s="83">
        <v>0</v>
      </c>
      <c r="K1111" s="83">
        <v>89716.11</v>
      </c>
      <c r="L1111" s="83">
        <v>0</v>
      </c>
      <c r="M1111" s="83">
        <v>0</v>
      </c>
      <c r="N1111" s="83">
        <v>0</v>
      </c>
      <c r="O1111" s="35">
        <f>ROWS($A$8:N1111)</f>
        <v>1104</v>
      </c>
      <c r="P1111" s="35" t="str">
        <f>IF($A1111='Signature Page'!$H$8,O1111,"")</f>
        <v/>
      </c>
      <c r="Q1111" s="35" t="str">
        <f>IFERROR(SMALL($P$8:$P$1794,ROWS($P$8:P1111)),"")</f>
        <v/>
      </c>
      <c r="R1111" s="31" t="str">
        <f t="shared" si="17"/>
        <v>L12039600000</v>
      </c>
    </row>
    <row r="1112" spans="1:18" s="31" customFormat="1" ht="19.7" customHeight="1" x14ac:dyDescent="0.25">
      <c r="A1112" s="68" t="s">
        <v>80</v>
      </c>
      <c r="B1112" s="69">
        <v>1</v>
      </c>
      <c r="C1112" s="68" t="s">
        <v>608</v>
      </c>
      <c r="D1112" s="70" t="s">
        <v>1057</v>
      </c>
      <c r="E1112" s="70" t="s">
        <v>1373</v>
      </c>
      <c r="F1112" s="70" t="s">
        <v>128</v>
      </c>
      <c r="G1112" s="69" t="s">
        <v>609</v>
      </c>
      <c r="H1112" s="70" t="s">
        <v>1067</v>
      </c>
      <c r="I1112" s="83">
        <v>-8500.18</v>
      </c>
      <c r="J1112" s="83">
        <v>0</v>
      </c>
      <c r="K1112" s="83">
        <v>0</v>
      </c>
      <c r="L1112" s="83">
        <v>0</v>
      </c>
      <c r="M1112" s="83">
        <v>0</v>
      </c>
      <c r="N1112" s="83">
        <v>-8500.18</v>
      </c>
      <c r="O1112" s="35">
        <f>ROWS($A$8:N1112)</f>
        <v>1105</v>
      </c>
      <c r="P1112" s="35" t="str">
        <f>IF($A1112='Signature Page'!$H$8,O1112,"")</f>
        <v/>
      </c>
      <c r="Q1112" s="35" t="str">
        <f>IFERROR(SMALL($P$8:$P$1794,ROWS($P$8:P1112)),"")</f>
        <v/>
      </c>
      <c r="R1112" s="31" t="str">
        <f t="shared" si="17"/>
        <v>L12039H20000</v>
      </c>
    </row>
    <row r="1113" spans="1:18" s="31" customFormat="1" ht="19.7" customHeight="1" x14ac:dyDescent="0.25">
      <c r="A1113" s="68" t="s">
        <v>80</v>
      </c>
      <c r="B1113" s="69">
        <v>59</v>
      </c>
      <c r="C1113" s="68">
        <v>43940000</v>
      </c>
      <c r="D1113" s="70" t="s">
        <v>1055</v>
      </c>
      <c r="E1113" s="70" t="s">
        <v>1373</v>
      </c>
      <c r="F1113" s="70" t="s">
        <v>1110</v>
      </c>
      <c r="G1113" s="69" t="s">
        <v>677</v>
      </c>
      <c r="H1113" s="70" t="s">
        <v>1067</v>
      </c>
      <c r="I1113" s="83">
        <v>-1425.24</v>
      </c>
      <c r="J1113" s="83">
        <v>-37.36</v>
      </c>
      <c r="K1113" s="83">
        <v>0</v>
      </c>
      <c r="L1113" s="83">
        <v>0</v>
      </c>
      <c r="M1113" s="83">
        <v>0</v>
      </c>
      <c r="N1113" s="83">
        <v>-1462.6</v>
      </c>
      <c r="O1113" s="35">
        <f>ROWS($A$8:N1113)</f>
        <v>1106</v>
      </c>
      <c r="P1113" s="35" t="str">
        <f>IF($A1113='Signature Page'!$H$8,O1113,"")</f>
        <v/>
      </c>
      <c r="Q1113" s="35" t="str">
        <f>IFERROR(SMALL($P$8:$P$1794,ROWS($P$8:P1113)),"")</f>
        <v/>
      </c>
      <c r="R1113" s="31" t="str">
        <f t="shared" si="17"/>
        <v>L12043940000</v>
      </c>
    </row>
    <row r="1114" spans="1:18" s="31" customFormat="1" ht="19.7" customHeight="1" x14ac:dyDescent="0.25">
      <c r="A1114" s="68" t="s">
        <v>80</v>
      </c>
      <c r="B1114" s="69">
        <v>22</v>
      </c>
      <c r="C1114" s="68" t="s">
        <v>692</v>
      </c>
      <c r="D1114" s="70" t="s">
        <v>1055</v>
      </c>
      <c r="E1114" s="70" t="s">
        <v>1373</v>
      </c>
      <c r="F1114" s="70" t="s">
        <v>693</v>
      </c>
      <c r="G1114" s="69" t="s">
        <v>693</v>
      </c>
      <c r="H1114" s="70" t="s">
        <v>1067</v>
      </c>
      <c r="I1114" s="83">
        <v>-1618.18</v>
      </c>
      <c r="J1114" s="83">
        <v>0</v>
      </c>
      <c r="K1114" s="83">
        <v>0</v>
      </c>
      <c r="L1114" s="83">
        <v>0</v>
      </c>
      <c r="M1114" s="83">
        <v>0</v>
      </c>
      <c r="N1114" s="83">
        <v>-1618.18</v>
      </c>
      <c r="O1114" s="35">
        <f>ROWS($A$8:N1114)</f>
        <v>1107</v>
      </c>
      <c r="P1114" s="35" t="str">
        <f>IF($A1114='Signature Page'!$H$8,O1114,"")</f>
        <v/>
      </c>
      <c r="Q1114" s="35" t="str">
        <f>IFERROR(SMALL($P$8:$P$1794,ROWS($P$8:P1114)),"")</f>
        <v/>
      </c>
      <c r="R1114" s="31" t="str">
        <f t="shared" si="17"/>
        <v>L12043B10000</v>
      </c>
    </row>
    <row r="1115" spans="1:18" s="31" customFormat="1" ht="19.7" customHeight="1" x14ac:dyDescent="0.25">
      <c r="A1115" s="68" t="s">
        <v>80</v>
      </c>
      <c r="B1115" s="69">
        <v>1</v>
      </c>
      <c r="C1115" s="68">
        <v>47360000</v>
      </c>
      <c r="D1115" s="70" t="s">
        <v>1055</v>
      </c>
      <c r="E1115" s="70" t="s">
        <v>1373</v>
      </c>
      <c r="F1115" s="70" t="s">
        <v>128</v>
      </c>
      <c r="G1115" s="69" t="s">
        <v>859</v>
      </c>
      <c r="H1115" s="70" t="s">
        <v>1067</v>
      </c>
      <c r="I1115" s="83">
        <v>-51577.22</v>
      </c>
      <c r="J1115" s="83">
        <v>-1237.75</v>
      </c>
      <c r="K1115" s="83">
        <v>0</v>
      </c>
      <c r="L1115" s="83">
        <v>0</v>
      </c>
      <c r="M1115" s="83">
        <v>0</v>
      </c>
      <c r="N1115" s="83">
        <v>-52814.97</v>
      </c>
      <c r="O1115" s="35">
        <f>ROWS($A$8:N1115)</f>
        <v>1108</v>
      </c>
      <c r="P1115" s="35" t="str">
        <f>IF($A1115='Signature Page'!$H$8,O1115,"")</f>
        <v/>
      </c>
      <c r="Q1115" s="35" t="str">
        <f>IFERROR(SMALL($P$8:$P$1794,ROWS($P$8:P1115)),"")</f>
        <v/>
      </c>
      <c r="R1115" s="31" t="str">
        <f t="shared" si="17"/>
        <v>L12047360000</v>
      </c>
    </row>
    <row r="1116" spans="1:18" s="31" customFormat="1" ht="19.7" customHeight="1" x14ac:dyDescent="0.25">
      <c r="A1116" s="68" t="s">
        <v>80</v>
      </c>
      <c r="B1116" s="69">
        <v>1</v>
      </c>
      <c r="C1116" s="68">
        <v>49730000</v>
      </c>
      <c r="D1116" s="70" t="s">
        <v>1055</v>
      </c>
      <c r="E1116" s="70" t="s">
        <v>1373</v>
      </c>
      <c r="F1116" s="70" t="s">
        <v>128</v>
      </c>
      <c r="G1116" s="69" t="s">
        <v>931</v>
      </c>
      <c r="H1116" s="70" t="s">
        <v>1067</v>
      </c>
      <c r="I1116" s="83">
        <v>-622968.87</v>
      </c>
      <c r="J1116" s="83">
        <v>0</v>
      </c>
      <c r="K1116" s="83">
        <v>574766.65</v>
      </c>
      <c r="L1116" s="83">
        <v>0</v>
      </c>
      <c r="M1116" s="83">
        <v>0</v>
      </c>
      <c r="N1116" s="83">
        <v>-48202.219999999899</v>
      </c>
      <c r="O1116" s="35">
        <f>ROWS($A$8:N1116)</f>
        <v>1109</v>
      </c>
      <c r="P1116" s="35" t="str">
        <f>IF($A1116='Signature Page'!$H$8,O1116,"")</f>
        <v/>
      </c>
      <c r="Q1116" s="35" t="str">
        <f>IFERROR(SMALL($P$8:$P$1794,ROWS($P$8:P1116)),"")</f>
        <v/>
      </c>
      <c r="R1116" s="31" t="str">
        <f t="shared" si="17"/>
        <v>L12049730000</v>
      </c>
    </row>
    <row r="1117" spans="1:18" s="31" customFormat="1" ht="19.7" customHeight="1" x14ac:dyDescent="0.25">
      <c r="A1117" s="68" t="s">
        <v>80</v>
      </c>
      <c r="B1117" s="69">
        <v>5</v>
      </c>
      <c r="C1117" s="68">
        <v>50550000</v>
      </c>
      <c r="D1117" s="70" t="s">
        <v>1055</v>
      </c>
      <c r="E1117" s="70" t="s">
        <v>1373</v>
      </c>
      <c r="F1117" s="70" t="s">
        <v>1101</v>
      </c>
      <c r="G1117" s="69" t="s">
        <v>982</v>
      </c>
      <c r="H1117" s="70" t="s">
        <v>1067</v>
      </c>
      <c r="I1117" s="83">
        <v>0</v>
      </c>
      <c r="J1117" s="83">
        <v>-49973.760000000002</v>
      </c>
      <c r="K1117" s="83">
        <v>0</v>
      </c>
      <c r="L1117" s="83">
        <v>0</v>
      </c>
      <c r="M1117" s="83">
        <v>0</v>
      </c>
      <c r="N1117" s="83">
        <v>-49973.760000000002</v>
      </c>
      <c r="O1117" s="35">
        <f>ROWS($A$8:N1117)</f>
        <v>1110</v>
      </c>
      <c r="P1117" s="35" t="str">
        <f>IF($A1117='Signature Page'!$H$8,O1117,"")</f>
        <v/>
      </c>
      <c r="Q1117" s="35" t="str">
        <f>IFERROR(SMALL($P$8:$P$1794,ROWS($P$8:P1117)),"")</f>
        <v/>
      </c>
      <c r="R1117" s="31" t="str">
        <f t="shared" si="17"/>
        <v>L12050550000</v>
      </c>
    </row>
    <row r="1118" spans="1:18" s="31" customFormat="1" ht="19.7" customHeight="1" x14ac:dyDescent="0.25">
      <c r="A1118" s="68" t="s">
        <v>80</v>
      </c>
      <c r="B1118" s="69">
        <v>5</v>
      </c>
      <c r="C1118" s="68" t="s">
        <v>1412</v>
      </c>
      <c r="D1118" s="70" t="s">
        <v>1055</v>
      </c>
      <c r="E1118" s="70" t="s">
        <v>1373</v>
      </c>
      <c r="F1118" s="70" t="s">
        <v>1101</v>
      </c>
      <c r="G1118" s="69" t="s">
        <v>1413</v>
      </c>
      <c r="H1118" s="70" t="s">
        <v>1067</v>
      </c>
      <c r="I1118" s="83">
        <v>0</v>
      </c>
      <c r="J1118" s="83">
        <v>0</v>
      </c>
      <c r="K1118" s="83">
        <v>1581.16</v>
      </c>
      <c r="L1118" s="83">
        <v>0</v>
      </c>
      <c r="M1118" s="83">
        <v>0</v>
      </c>
      <c r="N1118" s="83">
        <v>1581.16</v>
      </c>
      <c r="O1118" s="35">
        <f>ROWS($A$8:N1118)</f>
        <v>1111</v>
      </c>
      <c r="P1118" s="35" t="str">
        <f>IF($A1118='Signature Page'!$H$8,O1118,"")</f>
        <v/>
      </c>
      <c r="Q1118" s="35" t="str">
        <f>IFERROR(SMALL($P$8:$P$1794,ROWS($P$8:P1118)),"")</f>
        <v/>
      </c>
      <c r="R1118" s="31" t="str">
        <f t="shared" si="17"/>
        <v>L12051C70007</v>
      </c>
    </row>
    <row r="1119" spans="1:18" s="31" customFormat="1" ht="19.7" customHeight="1" x14ac:dyDescent="0.25">
      <c r="A1119" s="68" t="s">
        <v>80</v>
      </c>
      <c r="B1119" s="69">
        <v>5</v>
      </c>
      <c r="C1119" s="68">
        <v>59570000</v>
      </c>
      <c r="D1119" s="70" t="s">
        <v>1055</v>
      </c>
      <c r="E1119" s="70" t="s">
        <v>1373</v>
      </c>
      <c r="F1119" s="70" t="s">
        <v>1101</v>
      </c>
      <c r="G1119" s="69" t="s">
        <v>1039</v>
      </c>
      <c r="H1119" s="70" t="s">
        <v>1067</v>
      </c>
      <c r="I1119" s="83">
        <v>-2601.61</v>
      </c>
      <c r="J1119" s="83">
        <v>0</v>
      </c>
      <c r="K1119" s="83">
        <v>0</v>
      </c>
      <c r="L1119" s="83">
        <v>0</v>
      </c>
      <c r="M1119" s="83">
        <v>0</v>
      </c>
      <c r="N1119" s="83">
        <v>-2601.61</v>
      </c>
      <c r="O1119" s="35">
        <f>ROWS($A$8:N1119)</f>
        <v>1112</v>
      </c>
      <c r="P1119" s="35" t="str">
        <f>IF($A1119='Signature Page'!$H$8,O1119,"")</f>
        <v/>
      </c>
      <c r="Q1119" s="35" t="str">
        <f>IFERROR(SMALL($P$8:$P$1794,ROWS($P$8:P1119)),"")</f>
        <v/>
      </c>
      <c r="R1119" s="31" t="str">
        <f t="shared" si="17"/>
        <v>L12059570000</v>
      </c>
    </row>
    <row r="1120" spans="1:18" s="31" customFormat="1" ht="19.7" customHeight="1" x14ac:dyDescent="0.25">
      <c r="A1120" s="68" t="s">
        <v>81</v>
      </c>
      <c r="B1120" s="69">
        <v>1</v>
      </c>
      <c r="C1120" s="68">
        <v>10010000</v>
      </c>
      <c r="D1120" s="70" t="s">
        <v>1053</v>
      </c>
      <c r="E1120" s="70" t="s">
        <v>1170</v>
      </c>
      <c r="F1120" s="70" t="s">
        <v>128</v>
      </c>
      <c r="G1120" s="69" t="s">
        <v>128</v>
      </c>
      <c r="H1120" s="70" t="s">
        <v>1067</v>
      </c>
      <c r="I1120" s="83">
        <v>0</v>
      </c>
      <c r="J1120" s="83">
        <v>0</v>
      </c>
      <c r="K1120" s="83">
        <v>5544741.1399999997</v>
      </c>
      <c r="L1120" s="83">
        <v>-42855</v>
      </c>
      <c r="M1120" s="83">
        <v>0</v>
      </c>
      <c r="N1120" s="83">
        <v>5501886.1399999997</v>
      </c>
      <c r="O1120" s="35">
        <f>ROWS($A$8:N1120)</f>
        <v>1113</v>
      </c>
      <c r="P1120" s="35" t="str">
        <f>IF($A1120='Signature Page'!$H$8,O1120,"")</f>
        <v/>
      </c>
      <c r="Q1120" s="35" t="str">
        <f>IFERROR(SMALL($P$8:$P$1794,ROWS($P$8:P1120)),"")</f>
        <v/>
      </c>
      <c r="R1120" s="31" t="str">
        <f t="shared" si="17"/>
        <v>L24010010000</v>
      </c>
    </row>
    <row r="1121" spans="1:18" s="31" customFormat="1" ht="19.7" customHeight="1" x14ac:dyDescent="0.25">
      <c r="A1121" s="68" t="s">
        <v>81</v>
      </c>
      <c r="B1121" s="69">
        <v>1</v>
      </c>
      <c r="C1121" s="68">
        <v>10050023</v>
      </c>
      <c r="D1121" s="70" t="s">
        <v>1053</v>
      </c>
      <c r="E1121" s="70" t="s">
        <v>1170</v>
      </c>
      <c r="F1121" s="70" t="s">
        <v>128</v>
      </c>
      <c r="G1121" s="69" t="s">
        <v>1489</v>
      </c>
      <c r="H1121" s="70" t="s">
        <v>1067</v>
      </c>
      <c r="I1121" s="83">
        <v>0</v>
      </c>
      <c r="J1121" s="83">
        <v>0</v>
      </c>
      <c r="K1121" s="83">
        <v>0</v>
      </c>
      <c r="L1121" s="83">
        <v>42855</v>
      </c>
      <c r="M1121" s="83">
        <v>0</v>
      </c>
      <c r="N1121" s="83">
        <v>42855</v>
      </c>
      <c r="O1121" s="35">
        <f>ROWS($A$8:N1121)</f>
        <v>1114</v>
      </c>
      <c r="P1121" s="35" t="str">
        <f>IF($A1121='Signature Page'!$H$8,O1121,"")</f>
        <v/>
      </c>
      <c r="Q1121" s="35" t="str">
        <f>IFERROR(SMALL($P$8:$P$1794,ROWS($P$8:P1121)),"")</f>
        <v/>
      </c>
      <c r="R1121" s="31" t="str">
        <f t="shared" si="17"/>
        <v>L24010050023</v>
      </c>
    </row>
    <row r="1122" spans="1:18" s="31" customFormat="1" ht="19.7" customHeight="1" x14ac:dyDescent="0.25">
      <c r="A1122" s="68" t="s">
        <v>81</v>
      </c>
      <c r="B1122" s="69">
        <v>1</v>
      </c>
      <c r="C1122" s="68">
        <v>28370000</v>
      </c>
      <c r="D1122" s="70" t="s">
        <v>1053</v>
      </c>
      <c r="E1122" s="70" t="s">
        <v>1170</v>
      </c>
      <c r="F1122" s="70" t="s">
        <v>128</v>
      </c>
      <c r="G1122" s="69" t="s">
        <v>137</v>
      </c>
      <c r="H1122" s="70" t="s">
        <v>1067</v>
      </c>
      <c r="I1122" s="83">
        <v>0</v>
      </c>
      <c r="J1122" s="83">
        <v>-9825.67</v>
      </c>
      <c r="K1122" s="83">
        <v>0</v>
      </c>
      <c r="L1122" s="83">
        <v>0</v>
      </c>
      <c r="M1122" s="83">
        <v>0</v>
      </c>
      <c r="N1122" s="83">
        <v>-9825.67</v>
      </c>
      <c r="O1122" s="35">
        <f>ROWS($A$8:N1122)</f>
        <v>1115</v>
      </c>
      <c r="P1122" s="35" t="str">
        <f>IF($A1122='Signature Page'!$H$8,O1122,"")</f>
        <v/>
      </c>
      <c r="Q1122" s="35" t="str">
        <f>IFERROR(SMALL($P$8:$P$1794,ROWS($P$8:P1122)),"")</f>
        <v/>
      </c>
      <c r="R1122" s="31" t="str">
        <f t="shared" si="17"/>
        <v>L24028370000</v>
      </c>
    </row>
    <row r="1123" spans="1:18" s="31" customFormat="1" ht="19.7" customHeight="1" x14ac:dyDescent="0.25">
      <c r="A1123" s="68" t="s">
        <v>81</v>
      </c>
      <c r="B1123" s="69">
        <v>250</v>
      </c>
      <c r="C1123" s="68">
        <v>30037000</v>
      </c>
      <c r="D1123" s="70" t="s">
        <v>1057</v>
      </c>
      <c r="E1123" s="70" t="s">
        <v>1170</v>
      </c>
      <c r="F1123" s="70" t="s">
        <v>1116</v>
      </c>
      <c r="G1123" s="69" t="s">
        <v>140</v>
      </c>
      <c r="H1123" s="70" t="s">
        <v>1067</v>
      </c>
      <c r="I1123" s="83">
        <v>4054.42</v>
      </c>
      <c r="J1123" s="83">
        <v>0</v>
      </c>
      <c r="K1123" s="83">
        <v>0</v>
      </c>
      <c r="L1123" s="83">
        <v>0</v>
      </c>
      <c r="M1123" s="83">
        <v>0</v>
      </c>
      <c r="N1123" s="83">
        <v>4054.42</v>
      </c>
      <c r="O1123" s="35">
        <f>ROWS($A$8:N1123)</f>
        <v>1116</v>
      </c>
      <c r="P1123" s="35" t="str">
        <f>IF($A1123='Signature Page'!$H$8,O1123,"")</f>
        <v/>
      </c>
      <c r="Q1123" s="35" t="str">
        <f>IFERROR(SMALL($P$8:$P$1794,ROWS($P$8:P1123)),"")</f>
        <v/>
      </c>
      <c r="R1123" s="31" t="str">
        <f t="shared" si="17"/>
        <v>L24030037000</v>
      </c>
    </row>
    <row r="1124" spans="1:18" s="31" customFormat="1" ht="19.7" customHeight="1" x14ac:dyDescent="0.25">
      <c r="A1124" s="68" t="s">
        <v>81</v>
      </c>
      <c r="B1124" s="69">
        <v>1</v>
      </c>
      <c r="C1124" s="68">
        <v>30350000</v>
      </c>
      <c r="D1124" s="70" t="s">
        <v>1053</v>
      </c>
      <c r="E1124" s="70" t="s">
        <v>1170</v>
      </c>
      <c r="F1124" s="70" t="s">
        <v>128</v>
      </c>
      <c r="G1124" s="69" t="s">
        <v>144</v>
      </c>
      <c r="H1124" s="70" t="s">
        <v>1067</v>
      </c>
      <c r="I1124" s="83">
        <v>-831332.37</v>
      </c>
      <c r="J1124" s="83">
        <v>-3628.29</v>
      </c>
      <c r="K1124" s="83">
        <v>372955.24</v>
      </c>
      <c r="L1124" s="83">
        <v>-11178.84</v>
      </c>
      <c r="M1124" s="83">
        <v>0</v>
      </c>
      <c r="N1124" s="83">
        <v>-473184.26</v>
      </c>
      <c r="O1124" s="35">
        <f>ROWS($A$8:N1124)</f>
        <v>1117</v>
      </c>
      <c r="P1124" s="35" t="str">
        <f>IF($A1124='Signature Page'!$H$8,O1124,"")</f>
        <v/>
      </c>
      <c r="Q1124" s="35" t="str">
        <f>IFERROR(SMALL($P$8:$P$1794,ROWS($P$8:P1124)),"")</f>
        <v/>
      </c>
      <c r="R1124" s="31" t="str">
        <f t="shared" si="17"/>
        <v>L24030350000</v>
      </c>
    </row>
    <row r="1125" spans="1:18" s="31" customFormat="1" ht="19.7" customHeight="1" x14ac:dyDescent="0.25">
      <c r="A1125" s="68" t="s">
        <v>81</v>
      </c>
      <c r="B1125" s="69">
        <v>1</v>
      </c>
      <c r="C1125" s="68">
        <v>30350046</v>
      </c>
      <c r="D1125" s="70" t="s">
        <v>1055</v>
      </c>
      <c r="E1125" s="70" t="s">
        <v>1170</v>
      </c>
      <c r="F1125" s="70" t="s">
        <v>128</v>
      </c>
      <c r="G1125" s="69" t="s">
        <v>163</v>
      </c>
      <c r="H1125" s="70" t="s">
        <v>1067</v>
      </c>
      <c r="I1125" s="83">
        <v>-944.46</v>
      </c>
      <c r="J1125" s="83">
        <v>0</v>
      </c>
      <c r="K1125" s="83">
        <v>-4951.03</v>
      </c>
      <c r="L1125" s="83">
        <v>-13015</v>
      </c>
      <c r="M1125" s="83">
        <v>0</v>
      </c>
      <c r="N1125" s="83">
        <v>-18910.490000000002</v>
      </c>
      <c r="O1125" s="35">
        <f>ROWS($A$8:N1125)</f>
        <v>1118</v>
      </c>
      <c r="P1125" s="35" t="str">
        <f>IF($A1125='Signature Page'!$H$8,O1125,"")</f>
        <v/>
      </c>
      <c r="Q1125" s="35" t="str">
        <f>IFERROR(SMALL($P$8:$P$1794,ROWS($P$8:P1125)),"")</f>
        <v/>
      </c>
      <c r="R1125" s="31" t="str">
        <f t="shared" si="17"/>
        <v>L24030350046</v>
      </c>
    </row>
    <row r="1126" spans="1:18" s="31" customFormat="1" ht="19.7" customHeight="1" x14ac:dyDescent="0.25">
      <c r="A1126" s="68" t="s">
        <v>81</v>
      </c>
      <c r="B1126" s="69">
        <v>1</v>
      </c>
      <c r="C1126" s="68">
        <v>30980000</v>
      </c>
      <c r="D1126" s="70" t="s">
        <v>1055</v>
      </c>
      <c r="E1126" s="70" t="s">
        <v>1170</v>
      </c>
      <c r="F1126" s="70" t="s">
        <v>128</v>
      </c>
      <c r="G1126" s="69" t="s">
        <v>230</v>
      </c>
      <c r="H1126" s="70" t="s">
        <v>1067</v>
      </c>
      <c r="I1126" s="83">
        <v>-68844.45</v>
      </c>
      <c r="J1126" s="83">
        <v>-1250.5</v>
      </c>
      <c r="K1126" s="83">
        <v>10502.59</v>
      </c>
      <c r="L1126" s="83">
        <v>0</v>
      </c>
      <c r="M1126" s="83">
        <v>0</v>
      </c>
      <c r="N1126" s="83">
        <v>-59592.36</v>
      </c>
      <c r="O1126" s="35">
        <f>ROWS($A$8:N1126)</f>
        <v>1119</v>
      </c>
      <c r="P1126" s="35" t="str">
        <f>IF($A1126='Signature Page'!$H$8,O1126,"")</f>
        <v/>
      </c>
      <c r="Q1126" s="35" t="str">
        <f>IFERROR(SMALL($P$8:$P$1794,ROWS($P$8:P1126)),"")</f>
        <v/>
      </c>
      <c r="R1126" s="31" t="str">
        <f t="shared" si="17"/>
        <v>L24030980000</v>
      </c>
    </row>
    <row r="1127" spans="1:18" s="31" customFormat="1" ht="19.7" customHeight="1" x14ac:dyDescent="0.25">
      <c r="A1127" s="68" t="s">
        <v>81</v>
      </c>
      <c r="B1127" s="69">
        <v>1</v>
      </c>
      <c r="C1127" s="68">
        <v>34190000</v>
      </c>
      <c r="D1127" s="70" t="s">
        <v>1053</v>
      </c>
      <c r="E1127" s="70" t="s">
        <v>1170</v>
      </c>
      <c r="F1127" s="70" t="s">
        <v>128</v>
      </c>
      <c r="G1127" s="69" t="s">
        <v>341</v>
      </c>
      <c r="H1127" s="70" t="s">
        <v>1067</v>
      </c>
      <c r="I1127" s="83">
        <v>-531.55999999999995</v>
      </c>
      <c r="J1127" s="83">
        <v>-1189.19</v>
      </c>
      <c r="K1127" s="83">
        <v>982.1</v>
      </c>
      <c r="L1127" s="83">
        <v>0</v>
      </c>
      <c r="M1127" s="83">
        <v>0</v>
      </c>
      <c r="N1127" s="83">
        <v>-738.65</v>
      </c>
      <c r="O1127" s="35">
        <f>ROWS($A$8:N1127)</f>
        <v>1120</v>
      </c>
      <c r="P1127" s="35" t="str">
        <f>IF($A1127='Signature Page'!$H$8,O1127,"")</f>
        <v/>
      </c>
      <c r="Q1127" s="35" t="str">
        <f>IFERROR(SMALL($P$8:$P$1794,ROWS($P$8:P1127)),"")</f>
        <v/>
      </c>
      <c r="R1127" s="31" t="str">
        <f t="shared" si="17"/>
        <v>L24034190000</v>
      </c>
    </row>
    <row r="1128" spans="1:18" s="31" customFormat="1" ht="19.7" customHeight="1" x14ac:dyDescent="0.25">
      <c r="A1128" s="68" t="s">
        <v>81</v>
      </c>
      <c r="B1128" s="69">
        <v>1</v>
      </c>
      <c r="C1128" s="68">
        <v>34190001</v>
      </c>
      <c r="D1128" s="70" t="s">
        <v>1055</v>
      </c>
      <c r="E1128" s="70" t="s">
        <v>1170</v>
      </c>
      <c r="F1128" s="70" t="s">
        <v>128</v>
      </c>
      <c r="G1128" s="69" t="s">
        <v>1269</v>
      </c>
      <c r="H1128" s="70" t="s">
        <v>1067</v>
      </c>
      <c r="I1128" s="83">
        <v>-12978.51</v>
      </c>
      <c r="J1128" s="83">
        <v>-1189.19</v>
      </c>
      <c r="K1128" s="83">
        <v>-9938.56</v>
      </c>
      <c r="L1128" s="83">
        <v>0</v>
      </c>
      <c r="M1128" s="83">
        <v>0</v>
      </c>
      <c r="N1128" s="83">
        <v>-24106.26</v>
      </c>
      <c r="O1128" s="35">
        <f>ROWS($A$8:N1128)</f>
        <v>1121</v>
      </c>
      <c r="P1128" s="35" t="str">
        <f>IF($A1128='Signature Page'!$H$8,O1128,"")</f>
        <v/>
      </c>
      <c r="Q1128" s="35" t="str">
        <f>IFERROR(SMALL($P$8:$P$1794,ROWS($P$8:P1128)),"")</f>
        <v/>
      </c>
      <c r="R1128" s="31" t="str">
        <f t="shared" si="17"/>
        <v>L24034190001</v>
      </c>
    </row>
    <row r="1129" spans="1:18" s="31" customFormat="1" ht="19.7" customHeight="1" x14ac:dyDescent="0.25">
      <c r="A1129" s="68" t="s">
        <v>81</v>
      </c>
      <c r="B1129" s="69">
        <v>1</v>
      </c>
      <c r="C1129" s="68">
        <v>34190002</v>
      </c>
      <c r="D1129" s="70" t="s">
        <v>1055</v>
      </c>
      <c r="E1129" s="70" t="s">
        <v>1170</v>
      </c>
      <c r="F1129" s="70" t="s">
        <v>128</v>
      </c>
      <c r="G1129" s="69" t="s">
        <v>1270</v>
      </c>
      <c r="H1129" s="70" t="s">
        <v>1067</v>
      </c>
      <c r="I1129" s="83">
        <v>-2096.69</v>
      </c>
      <c r="J1129" s="83">
        <v>0</v>
      </c>
      <c r="K1129" s="83">
        <v>0</v>
      </c>
      <c r="L1129" s="83">
        <v>0</v>
      </c>
      <c r="M1129" s="83">
        <v>0</v>
      </c>
      <c r="N1129" s="83">
        <v>-2096.69</v>
      </c>
      <c r="O1129" s="35">
        <f>ROWS($A$8:N1129)</f>
        <v>1122</v>
      </c>
      <c r="P1129" s="35" t="str">
        <f>IF($A1129='Signature Page'!$H$8,O1129,"")</f>
        <v/>
      </c>
      <c r="Q1129" s="35" t="str">
        <f>IFERROR(SMALL($P$8:$P$1794,ROWS($P$8:P1129)),"")</f>
        <v/>
      </c>
      <c r="R1129" s="31" t="str">
        <f t="shared" si="17"/>
        <v>L24034190002</v>
      </c>
    </row>
    <row r="1130" spans="1:18" s="31" customFormat="1" ht="19.7" customHeight="1" x14ac:dyDescent="0.25">
      <c r="A1130" s="68" t="s">
        <v>81</v>
      </c>
      <c r="B1130" s="69">
        <v>5</v>
      </c>
      <c r="C1130" s="68">
        <v>34190003</v>
      </c>
      <c r="D1130" s="70" t="s">
        <v>1055</v>
      </c>
      <c r="E1130" s="70" t="s">
        <v>1170</v>
      </c>
      <c r="F1130" s="70" t="s">
        <v>1101</v>
      </c>
      <c r="G1130" s="69" t="s">
        <v>1451</v>
      </c>
      <c r="H1130" s="70" t="s">
        <v>1067</v>
      </c>
      <c r="I1130" s="83">
        <v>-8227879</v>
      </c>
      <c r="J1130" s="83">
        <v>-40662258.039999999</v>
      </c>
      <c r="K1130" s="83">
        <v>46885104.039999999</v>
      </c>
      <c r="L1130" s="83">
        <v>0</v>
      </c>
      <c r="M1130" s="83">
        <v>0</v>
      </c>
      <c r="N1130" s="83">
        <v>-2005033</v>
      </c>
      <c r="O1130" s="35">
        <f>ROWS($A$8:N1130)</f>
        <v>1123</v>
      </c>
      <c r="P1130" s="35" t="str">
        <f>IF($A1130='Signature Page'!$H$8,O1130,"")</f>
        <v/>
      </c>
      <c r="Q1130" s="35" t="str">
        <f>IFERROR(SMALL($P$8:$P$1794,ROWS($P$8:P1130)),"")</f>
        <v/>
      </c>
      <c r="R1130" s="31" t="str">
        <f t="shared" si="17"/>
        <v>L24034190003</v>
      </c>
    </row>
    <row r="1131" spans="1:18" s="31" customFormat="1" ht="19.7" customHeight="1" x14ac:dyDescent="0.25">
      <c r="A1131" s="68" t="s">
        <v>81</v>
      </c>
      <c r="B1131" s="69">
        <v>5</v>
      </c>
      <c r="C1131" s="68">
        <v>34190004</v>
      </c>
      <c r="D1131" s="70" t="s">
        <v>1055</v>
      </c>
      <c r="E1131" s="70" t="s">
        <v>1170</v>
      </c>
      <c r="F1131" s="70" t="s">
        <v>1101</v>
      </c>
      <c r="G1131" s="69" t="s">
        <v>1452</v>
      </c>
      <c r="H1131" s="70" t="s">
        <v>1067</v>
      </c>
      <c r="I1131" s="83">
        <v>-29.97</v>
      </c>
      <c r="J1131" s="83">
        <v>-138.62</v>
      </c>
      <c r="K1131" s="83">
        <v>92.4</v>
      </c>
      <c r="L1131" s="83">
        <v>0</v>
      </c>
      <c r="M1131" s="83">
        <v>0</v>
      </c>
      <c r="N1131" s="83">
        <v>-76.19</v>
      </c>
      <c r="O1131" s="35">
        <f>ROWS($A$8:N1131)</f>
        <v>1124</v>
      </c>
      <c r="P1131" s="35" t="str">
        <f>IF($A1131='Signature Page'!$H$8,O1131,"")</f>
        <v/>
      </c>
      <c r="Q1131" s="35" t="str">
        <f>IFERROR(SMALL($P$8:$P$1794,ROWS($P$8:P1131)),"")</f>
        <v/>
      </c>
      <c r="R1131" s="31" t="str">
        <f t="shared" si="17"/>
        <v>L24034190004</v>
      </c>
    </row>
    <row r="1132" spans="1:18" s="31" customFormat="1" ht="19.7" customHeight="1" x14ac:dyDescent="0.25">
      <c r="A1132" s="68" t="s">
        <v>81</v>
      </c>
      <c r="B1132" s="69">
        <v>5</v>
      </c>
      <c r="C1132" s="68">
        <v>34190005</v>
      </c>
      <c r="D1132" s="70" t="s">
        <v>1055</v>
      </c>
      <c r="E1132" s="70" t="s">
        <v>1170</v>
      </c>
      <c r="F1132" s="70" t="s">
        <v>1101</v>
      </c>
      <c r="G1132" s="69" t="s">
        <v>1519</v>
      </c>
      <c r="H1132" s="70" t="s">
        <v>1067</v>
      </c>
      <c r="I1132" s="83">
        <v>0</v>
      </c>
      <c r="J1132" s="83">
        <v>-138.6</v>
      </c>
      <c r="K1132" s="83">
        <v>138.6</v>
      </c>
      <c r="L1132" s="83">
        <v>0</v>
      </c>
      <c r="M1132" s="83">
        <v>0</v>
      </c>
      <c r="N1132" s="83">
        <v>0</v>
      </c>
      <c r="O1132" s="35">
        <f>ROWS($A$8:N1132)</f>
        <v>1125</v>
      </c>
      <c r="P1132" s="35" t="str">
        <f>IF($A1132='Signature Page'!$H$8,O1132,"")</f>
        <v/>
      </c>
      <c r="Q1132" s="35" t="str">
        <f>IFERROR(SMALL($P$8:$P$1794,ROWS($P$8:P1132)),"")</f>
        <v/>
      </c>
      <c r="R1132" s="31" t="str">
        <f t="shared" si="17"/>
        <v>L24034190005</v>
      </c>
    </row>
    <row r="1133" spans="1:18" s="31" customFormat="1" ht="19.7" customHeight="1" x14ac:dyDescent="0.25">
      <c r="A1133" s="68" t="s">
        <v>81</v>
      </c>
      <c r="B1133" s="69">
        <v>1</v>
      </c>
      <c r="C1133" s="68">
        <v>36340000</v>
      </c>
      <c r="D1133" s="70" t="s">
        <v>1054</v>
      </c>
      <c r="E1133" s="70" t="s">
        <v>1170</v>
      </c>
      <c r="F1133" s="70" t="s">
        <v>128</v>
      </c>
      <c r="G1133" s="69" t="s">
        <v>437</v>
      </c>
      <c r="H1133" s="70" t="s">
        <v>1067</v>
      </c>
      <c r="I1133" s="83">
        <v>-51893.5</v>
      </c>
      <c r="J1133" s="83">
        <v>0</v>
      </c>
      <c r="K1133" s="83">
        <v>0</v>
      </c>
      <c r="L1133" s="83">
        <v>0</v>
      </c>
      <c r="M1133" s="83">
        <v>0</v>
      </c>
      <c r="N1133" s="83">
        <v>-51893.5</v>
      </c>
      <c r="O1133" s="35">
        <f>ROWS($A$8:N1133)</f>
        <v>1126</v>
      </c>
      <c r="P1133" s="35" t="str">
        <f>IF($A1133='Signature Page'!$H$8,O1133,"")</f>
        <v/>
      </c>
      <c r="Q1133" s="35" t="str">
        <f>IFERROR(SMALL($P$8:$P$1794,ROWS($P$8:P1133)),"")</f>
        <v/>
      </c>
      <c r="R1133" s="31" t="str">
        <f t="shared" si="17"/>
        <v>L24036340000</v>
      </c>
    </row>
    <row r="1134" spans="1:18" s="31" customFormat="1" ht="19.7" customHeight="1" x14ac:dyDescent="0.25">
      <c r="A1134" s="68" t="s">
        <v>81</v>
      </c>
      <c r="B1134" s="69">
        <v>1</v>
      </c>
      <c r="C1134" s="68">
        <v>38720000</v>
      </c>
      <c r="D1134" s="70" t="s">
        <v>1055</v>
      </c>
      <c r="E1134" s="70" t="s">
        <v>1170</v>
      </c>
      <c r="F1134" s="70" t="s">
        <v>128</v>
      </c>
      <c r="G1134" s="69" t="s">
        <v>550</v>
      </c>
      <c r="H1134" s="70" t="s">
        <v>1067</v>
      </c>
      <c r="I1134" s="83">
        <v>0</v>
      </c>
      <c r="J1134" s="83">
        <v>-73913.72</v>
      </c>
      <c r="K1134" s="83">
        <v>73913.72</v>
      </c>
      <c r="L1134" s="83">
        <v>0</v>
      </c>
      <c r="M1134" s="83">
        <v>0</v>
      </c>
      <c r="N1134" s="83">
        <v>0</v>
      </c>
      <c r="O1134" s="35">
        <f>ROWS($A$8:N1134)</f>
        <v>1127</v>
      </c>
      <c r="P1134" s="35" t="str">
        <f>IF($A1134='Signature Page'!$H$8,O1134,"")</f>
        <v/>
      </c>
      <c r="Q1134" s="35" t="str">
        <f>IFERROR(SMALL($P$8:$P$1794,ROWS($P$8:P1134)),"")</f>
        <v/>
      </c>
      <c r="R1134" s="31" t="str">
        <f t="shared" si="17"/>
        <v>L24038720000</v>
      </c>
    </row>
    <row r="1135" spans="1:18" s="31" customFormat="1" ht="19.7" customHeight="1" x14ac:dyDescent="0.25">
      <c r="A1135" s="68" t="s">
        <v>81</v>
      </c>
      <c r="B1135" s="69">
        <v>1</v>
      </c>
      <c r="C1135" s="68">
        <v>39580000</v>
      </c>
      <c r="D1135" s="70" t="s">
        <v>1057</v>
      </c>
      <c r="E1135" s="70" t="s">
        <v>1170</v>
      </c>
      <c r="F1135" s="70" t="s">
        <v>128</v>
      </c>
      <c r="G1135" s="69" t="s">
        <v>579</v>
      </c>
      <c r="H1135" s="70" t="s">
        <v>1067</v>
      </c>
      <c r="I1135" s="83">
        <v>-96195.78</v>
      </c>
      <c r="J1135" s="83">
        <v>-13974.05</v>
      </c>
      <c r="K1135" s="83">
        <v>0</v>
      </c>
      <c r="L1135" s="83">
        <v>0</v>
      </c>
      <c r="M1135" s="83">
        <v>0</v>
      </c>
      <c r="N1135" s="83">
        <v>-110169.83</v>
      </c>
      <c r="O1135" s="35">
        <f>ROWS($A$8:N1135)</f>
        <v>1128</v>
      </c>
      <c r="P1135" s="35" t="str">
        <f>IF($A1135='Signature Page'!$H$8,O1135,"")</f>
        <v/>
      </c>
      <c r="Q1135" s="35" t="str">
        <f>IFERROR(SMALL($P$8:$P$1794,ROWS($P$8:P1135)),"")</f>
        <v/>
      </c>
      <c r="R1135" s="31" t="str">
        <f t="shared" si="17"/>
        <v>L24039580000</v>
      </c>
    </row>
    <row r="1136" spans="1:18" s="31" customFormat="1" ht="19.7" customHeight="1" x14ac:dyDescent="0.25">
      <c r="A1136" s="68" t="s">
        <v>81</v>
      </c>
      <c r="B1136" s="69">
        <v>5</v>
      </c>
      <c r="C1136" s="68">
        <v>50550000</v>
      </c>
      <c r="D1136" s="70" t="s">
        <v>1055</v>
      </c>
      <c r="E1136" s="70" t="s">
        <v>1170</v>
      </c>
      <c r="F1136" s="70" t="s">
        <v>1101</v>
      </c>
      <c r="G1136" s="69" t="s">
        <v>982</v>
      </c>
      <c r="H1136" s="70" t="s">
        <v>1067</v>
      </c>
      <c r="I1136" s="83">
        <v>510125.57</v>
      </c>
      <c r="J1136" s="83">
        <v>-7410134.2199999997</v>
      </c>
      <c r="K1136" s="83">
        <v>8237378.46</v>
      </c>
      <c r="L1136" s="83">
        <v>0</v>
      </c>
      <c r="M1136" s="83">
        <v>0</v>
      </c>
      <c r="N1136" s="83">
        <v>1337369.81</v>
      </c>
      <c r="O1136" s="35">
        <f>ROWS($A$8:N1136)</f>
        <v>1129</v>
      </c>
      <c r="P1136" s="35" t="str">
        <f>IF($A1136='Signature Page'!$H$8,O1136,"")</f>
        <v/>
      </c>
      <c r="Q1136" s="35" t="str">
        <f>IFERROR(SMALL($P$8:$P$1794,ROWS($P$8:P1136)),"")</f>
        <v/>
      </c>
      <c r="R1136" s="31" t="str">
        <f t="shared" si="17"/>
        <v>L24050550000</v>
      </c>
    </row>
    <row r="1137" spans="1:18" s="31" customFormat="1" ht="19.7" customHeight="1" x14ac:dyDescent="0.25">
      <c r="A1137" s="68" t="s">
        <v>81</v>
      </c>
      <c r="B1137" s="69">
        <v>60</v>
      </c>
      <c r="C1137" s="68">
        <v>57878021</v>
      </c>
      <c r="D1137" s="70" t="s">
        <v>1055</v>
      </c>
      <c r="E1137" s="70" t="s">
        <v>1170</v>
      </c>
      <c r="F1137" s="70" t="s">
        <v>1105</v>
      </c>
      <c r="G1137" s="69" t="s">
        <v>1365</v>
      </c>
      <c r="H1137" s="70" t="s">
        <v>1067</v>
      </c>
      <c r="I1137" s="83">
        <v>799765.06</v>
      </c>
      <c r="J1137" s="83">
        <v>0</v>
      </c>
      <c r="K1137" s="83">
        <v>185477.79</v>
      </c>
      <c r="L1137" s="83">
        <v>0</v>
      </c>
      <c r="M1137" s="83">
        <v>0</v>
      </c>
      <c r="N1137" s="83">
        <v>985242.85</v>
      </c>
      <c r="O1137" s="35">
        <f>ROWS($A$8:N1137)</f>
        <v>1130</v>
      </c>
      <c r="P1137" s="35" t="str">
        <f>IF($A1137='Signature Page'!$H$8,O1137,"")</f>
        <v/>
      </c>
      <c r="Q1137" s="35" t="str">
        <f>IFERROR(SMALL($P$8:$P$1794,ROWS($P$8:P1137)),"")</f>
        <v/>
      </c>
      <c r="R1137" s="31" t="str">
        <f t="shared" si="17"/>
        <v>L24057878021</v>
      </c>
    </row>
    <row r="1138" spans="1:18" s="31" customFormat="1" ht="19.7" customHeight="1" x14ac:dyDescent="0.25">
      <c r="A1138" s="68" t="s">
        <v>1374</v>
      </c>
      <c r="B1138" s="69">
        <v>1</v>
      </c>
      <c r="C1138" s="68">
        <v>10059023</v>
      </c>
      <c r="D1138" s="70" t="s">
        <v>1053</v>
      </c>
      <c r="E1138" s="70" t="s">
        <v>1375</v>
      </c>
      <c r="F1138" s="70" t="s">
        <v>128</v>
      </c>
      <c r="G1138" s="69" t="s">
        <v>1520</v>
      </c>
      <c r="H1138" s="70" t="s">
        <v>1140</v>
      </c>
      <c r="I1138" s="83">
        <v>0</v>
      </c>
      <c r="J1138" s="83">
        <v>0</v>
      </c>
      <c r="K1138" s="83">
        <v>100000</v>
      </c>
      <c r="L1138" s="83">
        <v>0</v>
      </c>
      <c r="M1138" s="83">
        <v>0</v>
      </c>
      <c r="N1138" s="83">
        <v>100000</v>
      </c>
      <c r="O1138" s="35">
        <f>ROWS($A$8:N1138)</f>
        <v>1131</v>
      </c>
      <c r="P1138" s="35" t="str">
        <f>IF($A1138='Signature Page'!$H$8,O1138,"")</f>
        <v/>
      </c>
      <c r="Q1138" s="35" t="str">
        <f>IFERROR(SMALL($P$8:$P$1794,ROWS($P$8:P1138)),"")</f>
        <v/>
      </c>
      <c r="R1138" s="31" t="str">
        <f t="shared" si="17"/>
        <v>L32010059023</v>
      </c>
    </row>
    <row r="1139" spans="1:18" s="31" customFormat="1" ht="19.7" customHeight="1" x14ac:dyDescent="0.25">
      <c r="A1139" s="68" t="s">
        <v>1374</v>
      </c>
      <c r="B1139" s="69">
        <v>5</v>
      </c>
      <c r="C1139" s="68" t="s">
        <v>1277</v>
      </c>
      <c r="D1139" s="70" t="s">
        <v>1055</v>
      </c>
      <c r="E1139" s="70" t="s">
        <v>1375</v>
      </c>
      <c r="F1139" s="70" t="s">
        <v>1101</v>
      </c>
      <c r="G1139" s="69" t="s">
        <v>1376</v>
      </c>
      <c r="H1139" s="70" t="s">
        <v>1140</v>
      </c>
      <c r="I1139" s="83">
        <v>-83971.34</v>
      </c>
      <c r="J1139" s="83">
        <v>0</v>
      </c>
      <c r="K1139" s="83">
        <v>0</v>
      </c>
      <c r="L1139" s="83">
        <v>0</v>
      </c>
      <c r="M1139" s="83">
        <v>0</v>
      </c>
      <c r="N1139" s="83">
        <v>-83971.34</v>
      </c>
      <c r="O1139" s="35">
        <f>ROWS($A$8:N1139)</f>
        <v>1132</v>
      </c>
      <c r="P1139" s="35" t="str">
        <f>IF($A1139='Signature Page'!$H$8,O1139,"")</f>
        <v/>
      </c>
      <c r="Q1139" s="35" t="str">
        <f>IFERROR(SMALL($P$8:$P$1794,ROWS($P$8:P1139)),"")</f>
        <v/>
      </c>
      <c r="R1139" s="31" t="str">
        <f t="shared" si="17"/>
        <v>L32051C10009</v>
      </c>
    </row>
    <row r="1140" spans="1:18" s="31" customFormat="1" ht="19.7" customHeight="1" x14ac:dyDescent="0.25">
      <c r="A1140" s="68" t="s">
        <v>82</v>
      </c>
      <c r="B1140" s="69">
        <v>1</v>
      </c>
      <c r="C1140" s="68">
        <v>10010000</v>
      </c>
      <c r="D1140" s="70" t="s">
        <v>1053</v>
      </c>
      <c r="E1140" s="70" t="s">
        <v>1171</v>
      </c>
      <c r="F1140" s="70" t="s">
        <v>128</v>
      </c>
      <c r="G1140" s="69" t="s">
        <v>128</v>
      </c>
      <c r="H1140" s="70" t="s">
        <v>1067</v>
      </c>
      <c r="I1140" s="83">
        <v>0</v>
      </c>
      <c r="J1140" s="83">
        <v>0</v>
      </c>
      <c r="K1140" s="83">
        <v>3377530.95</v>
      </c>
      <c r="L1140" s="83">
        <v>-46020</v>
      </c>
      <c r="M1140" s="83">
        <v>0</v>
      </c>
      <c r="N1140" s="83">
        <v>3331510.95</v>
      </c>
      <c r="O1140" s="35">
        <f>ROWS($A$8:N1140)</f>
        <v>1133</v>
      </c>
      <c r="P1140" s="35" t="str">
        <f>IF($A1140='Signature Page'!$H$8,O1140,"")</f>
        <v/>
      </c>
      <c r="Q1140" s="35" t="str">
        <f>IFERROR(SMALL($P$8:$P$1794,ROWS($P$8:P1140)),"")</f>
        <v/>
      </c>
      <c r="R1140" s="31" t="str">
        <f t="shared" si="17"/>
        <v>L36010010000</v>
      </c>
    </row>
    <row r="1141" spans="1:18" s="31" customFormat="1" ht="19.7" customHeight="1" x14ac:dyDescent="0.25">
      <c r="A1141" s="68" t="s">
        <v>82</v>
      </c>
      <c r="B1141" s="69">
        <v>1</v>
      </c>
      <c r="C1141" s="68">
        <v>10050023</v>
      </c>
      <c r="D1141" s="70" t="s">
        <v>1053</v>
      </c>
      <c r="E1141" s="70" t="s">
        <v>1171</v>
      </c>
      <c r="F1141" s="70" t="s">
        <v>128</v>
      </c>
      <c r="G1141" s="69" t="s">
        <v>1489</v>
      </c>
      <c r="H1141" s="70" t="s">
        <v>1067</v>
      </c>
      <c r="I1141" s="83">
        <v>0</v>
      </c>
      <c r="J1141" s="83">
        <v>0</v>
      </c>
      <c r="K1141" s="83">
        <v>72456.78</v>
      </c>
      <c r="L1141" s="83">
        <v>46020</v>
      </c>
      <c r="M1141" s="83">
        <v>0</v>
      </c>
      <c r="N1141" s="83">
        <v>118476.78</v>
      </c>
      <c r="O1141" s="35">
        <f>ROWS($A$8:N1141)</f>
        <v>1134</v>
      </c>
      <c r="P1141" s="35" t="str">
        <f>IF($A1141='Signature Page'!$H$8,O1141,"")</f>
        <v/>
      </c>
      <c r="Q1141" s="35" t="str">
        <f>IFERROR(SMALL($P$8:$P$1794,ROWS($P$8:P1141)),"")</f>
        <v/>
      </c>
      <c r="R1141" s="31" t="str">
        <f t="shared" si="17"/>
        <v>L36010050023</v>
      </c>
    </row>
    <row r="1142" spans="1:18" s="31" customFormat="1" ht="19.7" customHeight="1" x14ac:dyDescent="0.25">
      <c r="A1142" s="68" t="s">
        <v>82</v>
      </c>
      <c r="B1142" s="69">
        <v>1</v>
      </c>
      <c r="C1142" s="68">
        <v>28370000</v>
      </c>
      <c r="D1142" s="70" t="s">
        <v>1053</v>
      </c>
      <c r="E1142" s="70" t="s">
        <v>1171</v>
      </c>
      <c r="F1142" s="70" t="s">
        <v>128</v>
      </c>
      <c r="G1142" s="69" t="s">
        <v>137</v>
      </c>
      <c r="H1142" s="70" t="s">
        <v>1067</v>
      </c>
      <c r="I1142" s="83">
        <v>0</v>
      </c>
      <c r="J1142" s="83">
        <v>-980.65</v>
      </c>
      <c r="K1142" s="83">
        <v>0</v>
      </c>
      <c r="L1142" s="83">
        <v>0</v>
      </c>
      <c r="M1142" s="83">
        <v>0</v>
      </c>
      <c r="N1142" s="83">
        <v>-980.65</v>
      </c>
      <c r="O1142" s="35">
        <f>ROWS($A$8:N1142)</f>
        <v>1135</v>
      </c>
      <c r="P1142" s="35" t="str">
        <f>IF($A1142='Signature Page'!$H$8,O1142,"")</f>
        <v/>
      </c>
      <c r="Q1142" s="35" t="str">
        <f>IFERROR(SMALL($P$8:$P$1794,ROWS($P$8:P1142)),"")</f>
        <v/>
      </c>
      <c r="R1142" s="31" t="str">
        <f t="shared" si="17"/>
        <v>L36028370000</v>
      </c>
    </row>
    <row r="1143" spans="1:18" s="31" customFormat="1" ht="19.7" customHeight="1" x14ac:dyDescent="0.25">
      <c r="A1143" s="68" t="s">
        <v>82</v>
      </c>
      <c r="B1143" s="69">
        <v>250</v>
      </c>
      <c r="C1143" s="68">
        <v>30037000</v>
      </c>
      <c r="D1143" s="70" t="s">
        <v>1057</v>
      </c>
      <c r="E1143" s="70" t="s">
        <v>1171</v>
      </c>
      <c r="F1143" s="70" t="s">
        <v>1116</v>
      </c>
      <c r="G1143" s="69" t="s">
        <v>140</v>
      </c>
      <c r="H1143" s="70" t="s">
        <v>1067</v>
      </c>
      <c r="I1143" s="83">
        <v>-1.1299999999999999</v>
      </c>
      <c r="J1143" s="83">
        <v>0</v>
      </c>
      <c r="K1143" s="83">
        <v>0</v>
      </c>
      <c r="L1143" s="83">
        <v>0</v>
      </c>
      <c r="M1143" s="83">
        <v>0</v>
      </c>
      <c r="N1143" s="83">
        <v>-1.1299999999999999</v>
      </c>
      <c r="O1143" s="35">
        <f>ROWS($A$8:N1143)</f>
        <v>1136</v>
      </c>
      <c r="P1143" s="35" t="str">
        <f>IF($A1143='Signature Page'!$H$8,O1143,"")</f>
        <v/>
      </c>
      <c r="Q1143" s="35" t="str">
        <f>IFERROR(SMALL($P$8:$P$1794,ROWS($P$8:P1143)),"")</f>
        <v/>
      </c>
      <c r="R1143" s="31" t="str">
        <f t="shared" si="17"/>
        <v>L36030037000</v>
      </c>
    </row>
    <row r="1144" spans="1:18" s="31" customFormat="1" ht="19.7" customHeight="1" x14ac:dyDescent="0.25">
      <c r="A1144" s="68" t="s">
        <v>82</v>
      </c>
      <c r="B1144" s="69">
        <v>1</v>
      </c>
      <c r="C1144" s="68">
        <v>30350000</v>
      </c>
      <c r="D1144" s="70" t="s">
        <v>1053</v>
      </c>
      <c r="E1144" s="70" t="s">
        <v>1171</v>
      </c>
      <c r="F1144" s="70" t="s">
        <v>128</v>
      </c>
      <c r="G1144" s="69" t="s">
        <v>144</v>
      </c>
      <c r="H1144" s="70" t="s">
        <v>1067</v>
      </c>
      <c r="I1144" s="83">
        <v>-1165745.49</v>
      </c>
      <c r="J1144" s="83">
        <v>-506147.5</v>
      </c>
      <c r="K1144" s="83">
        <v>278069.61</v>
      </c>
      <c r="L1144" s="83">
        <v>8456.85</v>
      </c>
      <c r="M1144" s="83">
        <v>0</v>
      </c>
      <c r="N1144" s="83">
        <v>-1385366.53</v>
      </c>
      <c r="O1144" s="35">
        <f>ROWS($A$8:N1144)</f>
        <v>1137</v>
      </c>
      <c r="P1144" s="35" t="str">
        <f>IF($A1144='Signature Page'!$H$8,O1144,"")</f>
        <v/>
      </c>
      <c r="Q1144" s="35" t="str">
        <f>IFERROR(SMALL($P$8:$P$1794,ROWS($P$8:P1144)),"")</f>
        <v/>
      </c>
      <c r="R1144" s="31" t="str">
        <f t="shared" si="17"/>
        <v>L36030350000</v>
      </c>
    </row>
    <row r="1145" spans="1:18" s="31" customFormat="1" ht="19.7" customHeight="1" x14ac:dyDescent="0.25">
      <c r="A1145" s="68" t="s">
        <v>82</v>
      </c>
      <c r="B1145" s="69">
        <v>1</v>
      </c>
      <c r="C1145" s="68">
        <v>30350099</v>
      </c>
      <c r="D1145" s="70" t="s">
        <v>1057</v>
      </c>
      <c r="E1145" s="70" t="s">
        <v>1171</v>
      </c>
      <c r="F1145" s="70" t="s">
        <v>128</v>
      </c>
      <c r="G1145" s="69" t="s">
        <v>1298</v>
      </c>
      <c r="H1145" s="70" t="s">
        <v>1067</v>
      </c>
      <c r="I1145" s="83">
        <v>-32585.73</v>
      </c>
      <c r="J1145" s="83">
        <v>0</v>
      </c>
      <c r="K1145" s="83">
        <v>0</v>
      </c>
      <c r="L1145" s="83">
        <v>0</v>
      </c>
      <c r="M1145" s="83">
        <v>0</v>
      </c>
      <c r="N1145" s="83">
        <v>-32585.73</v>
      </c>
      <c r="O1145" s="35">
        <f>ROWS($A$8:N1145)</f>
        <v>1138</v>
      </c>
      <c r="P1145" s="35" t="str">
        <f>IF($A1145='Signature Page'!$H$8,O1145,"")</f>
        <v/>
      </c>
      <c r="Q1145" s="35" t="str">
        <f>IFERROR(SMALL($P$8:$P$1794,ROWS($P$8:P1145)),"")</f>
        <v/>
      </c>
      <c r="R1145" s="31" t="str">
        <f t="shared" si="17"/>
        <v>L36030350099</v>
      </c>
    </row>
    <row r="1146" spans="1:18" s="31" customFormat="1" ht="19.7" customHeight="1" x14ac:dyDescent="0.25">
      <c r="A1146" s="68" t="s">
        <v>82</v>
      </c>
      <c r="B1146" s="69">
        <v>1</v>
      </c>
      <c r="C1146" s="68">
        <v>30370000</v>
      </c>
      <c r="D1146" s="70" t="s">
        <v>1053</v>
      </c>
      <c r="E1146" s="70" t="s">
        <v>1171</v>
      </c>
      <c r="F1146" s="70" t="s">
        <v>128</v>
      </c>
      <c r="G1146" s="69" t="s">
        <v>202</v>
      </c>
      <c r="H1146" s="70" t="s">
        <v>1067</v>
      </c>
      <c r="I1146" s="83">
        <v>-139704.34</v>
      </c>
      <c r="J1146" s="83">
        <v>-5818.29</v>
      </c>
      <c r="K1146" s="83">
        <v>12590</v>
      </c>
      <c r="L1146" s="83">
        <v>0</v>
      </c>
      <c r="M1146" s="83">
        <v>0</v>
      </c>
      <c r="N1146" s="83">
        <v>-132932.63</v>
      </c>
      <c r="O1146" s="35">
        <f>ROWS($A$8:N1146)</f>
        <v>1139</v>
      </c>
      <c r="P1146" s="35" t="str">
        <f>IF($A1146='Signature Page'!$H$8,O1146,"")</f>
        <v/>
      </c>
      <c r="Q1146" s="35" t="str">
        <f>IFERROR(SMALL($P$8:$P$1794,ROWS($P$8:P1146)),"")</f>
        <v/>
      </c>
      <c r="R1146" s="31" t="str">
        <f t="shared" si="17"/>
        <v>L36030370000</v>
      </c>
    </row>
    <row r="1147" spans="1:18" s="31" customFormat="1" ht="19.7" customHeight="1" x14ac:dyDescent="0.25">
      <c r="A1147" s="68" t="s">
        <v>82</v>
      </c>
      <c r="B1147" s="69">
        <v>1</v>
      </c>
      <c r="C1147" s="68">
        <v>36340000</v>
      </c>
      <c r="D1147" s="70" t="s">
        <v>1054</v>
      </c>
      <c r="E1147" s="70" t="s">
        <v>1171</v>
      </c>
      <c r="F1147" s="70" t="s">
        <v>128</v>
      </c>
      <c r="G1147" s="69" t="s">
        <v>437</v>
      </c>
      <c r="H1147" s="70" t="s">
        <v>1067</v>
      </c>
      <c r="I1147" s="83">
        <v>-20354.490000000002</v>
      </c>
      <c r="J1147" s="83">
        <v>0</v>
      </c>
      <c r="K1147" s="83">
        <v>0</v>
      </c>
      <c r="L1147" s="83">
        <v>0</v>
      </c>
      <c r="M1147" s="83">
        <v>0</v>
      </c>
      <c r="N1147" s="83">
        <v>-20354.490000000002</v>
      </c>
      <c r="O1147" s="35">
        <f>ROWS($A$8:N1147)</f>
        <v>1140</v>
      </c>
      <c r="P1147" s="35" t="str">
        <f>IF($A1147='Signature Page'!$H$8,O1147,"")</f>
        <v/>
      </c>
      <c r="Q1147" s="35" t="str">
        <f>IFERROR(SMALL($P$8:$P$1794,ROWS($P$8:P1147)),"")</f>
        <v/>
      </c>
      <c r="R1147" s="31" t="str">
        <f t="shared" si="17"/>
        <v>L36036340000</v>
      </c>
    </row>
    <row r="1148" spans="1:18" s="31" customFormat="1" ht="19.7" customHeight="1" x14ac:dyDescent="0.25">
      <c r="A1148" s="68" t="s">
        <v>82</v>
      </c>
      <c r="B1148" s="69">
        <v>1</v>
      </c>
      <c r="C1148" s="68">
        <v>38740000</v>
      </c>
      <c r="D1148" s="70" t="s">
        <v>1054</v>
      </c>
      <c r="E1148" s="70" t="s">
        <v>1171</v>
      </c>
      <c r="F1148" s="70" t="s">
        <v>128</v>
      </c>
      <c r="G1148" s="69" t="s">
        <v>551</v>
      </c>
      <c r="H1148" s="70" t="s">
        <v>1067</v>
      </c>
      <c r="I1148" s="83">
        <v>-39190.6</v>
      </c>
      <c r="J1148" s="83">
        <v>-3770.52</v>
      </c>
      <c r="K1148" s="83">
        <v>1972.07</v>
      </c>
      <c r="L1148" s="83">
        <v>0</v>
      </c>
      <c r="M1148" s="83">
        <v>0</v>
      </c>
      <c r="N1148" s="83">
        <v>-40989.050000000003</v>
      </c>
      <c r="O1148" s="35">
        <f>ROWS($A$8:N1148)</f>
        <v>1141</v>
      </c>
      <c r="P1148" s="35" t="str">
        <f>IF($A1148='Signature Page'!$H$8,O1148,"")</f>
        <v/>
      </c>
      <c r="Q1148" s="35" t="str">
        <f>IFERROR(SMALL($P$8:$P$1794,ROWS($P$8:P1148)),"")</f>
        <v/>
      </c>
      <c r="R1148" s="31" t="str">
        <f t="shared" si="17"/>
        <v>L36038740000</v>
      </c>
    </row>
    <row r="1149" spans="1:18" s="31" customFormat="1" ht="19.7" customHeight="1" x14ac:dyDescent="0.25">
      <c r="A1149" s="68" t="s">
        <v>82</v>
      </c>
      <c r="B1149" s="69">
        <v>1</v>
      </c>
      <c r="C1149" s="68">
        <v>39580000</v>
      </c>
      <c r="D1149" s="70" t="s">
        <v>1057</v>
      </c>
      <c r="E1149" s="70" t="s">
        <v>1171</v>
      </c>
      <c r="F1149" s="70" t="s">
        <v>128</v>
      </c>
      <c r="G1149" s="69" t="s">
        <v>579</v>
      </c>
      <c r="H1149" s="70" t="s">
        <v>1067</v>
      </c>
      <c r="I1149" s="83">
        <v>-25</v>
      </c>
      <c r="J1149" s="83">
        <v>0</v>
      </c>
      <c r="K1149" s="83">
        <v>0</v>
      </c>
      <c r="L1149" s="83">
        <v>0</v>
      </c>
      <c r="M1149" s="83">
        <v>0</v>
      </c>
      <c r="N1149" s="83">
        <v>-25</v>
      </c>
      <c r="O1149" s="35">
        <f>ROWS($A$8:N1149)</f>
        <v>1142</v>
      </c>
      <c r="P1149" s="35" t="str">
        <f>IF($A1149='Signature Page'!$H$8,O1149,"")</f>
        <v/>
      </c>
      <c r="Q1149" s="35" t="str">
        <f>IFERROR(SMALL($P$8:$P$1794,ROWS($P$8:P1149)),"")</f>
        <v/>
      </c>
      <c r="R1149" s="31" t="str">
        <f t="shared" si="17"/>
        <v>L36039580000</v>
      </c>
    </row>
    <row r="1150" spans="1:18" s="31" customFormat="1" ht="19.7" customHeight="1" x14ac:dyDescent="0.25">
      <c r="A1150" s="68" t="s">
        <v>82</v>
      </c>
      <c r="B1150" s="69">
        <v>5</v>
      </c>
      <c r="C1150" s="68">
        <v>50570000</v>
      </c>
      <c r="D1150" s="70" t="s">
        <v>1055</v>
      </c>
      <c r="E1150" s="70" t="s">
        <v>1171</v>
      </c>
      <c r="F1150" s="70" t="s">
        <v>1101</v>
      </c>
      <c r="G1150" s="69" t="s">
        <v>985</v>
      </c>
      <c r="H1150" s="70" t="s">
        <v>1067</v>
      </c>
      <c r="I1150" s="83">
        <v>-1063991.51</v>
      </c>
      <c r="J1150" s="83">
        <v>-631899.38</v>
      </c>
      <c r="K1150" s="83">
        <v>425841.93</v>
      </c>
      <c r="L1150" s="83">
        <v>5998.22</v>
      </c>
      <c r="M1150" s="83">
        <v>0</v>
      </c>
      <c r="N1150" s="83">
        <v>-1264050.74</v>
      </c>
      <c r="O1150" s="35">
        <f>ROWS($A$8:N1150)</f>
        <v>1143</v>
      </c>
      <c r="P1150" s="35" t="str">
        <f>IF($A1150='Signature Page'!$H$8,O1150,"")</f>
        <v/>
      </c>
      <c r="Q1150" s="35" t="str">
        <f>IFERROR(SMALL($P$8:$P$1794,ROWS($P$8:P1150)),"")</f>
        <v/>
      </c>
      <c r="R1150" s="31" t="str">
        <f t="shared" si="17"/>
        <v>L36050570000</v>
      </c>
    </row>
    <row r="1151" spans="1:18" s="31" customFormat="1" ht="19.7" customHeight="1" x14ac:dyDescent="0.25">
      <c r="A1151" s="68" t="s">
        <v>83</v>
      </c>
      <c r="B1151" s="69">
        <v>1</v>
      </c>
      <c r="C1151" s="68">
        <v>10010000</v>
      </c>
      <c r="D1151" s="70" t="s">
        <v>1053</v>
      </c>
      <c r="E1151" s="70" t="s">
        <v>1172</v>
      </c>
      <c r="F1151" s="70" t="s">
        <v>128</v>
      </c>
      <c r="G1151" s="69" t="s">
        <v>128</v>
      </c>
      <c r="H1151" s="70" t="s">
        <v>1067</v>
      </c>
      <c r="I1151" s="83">
        <v>116.59</v>
      </c>
      <c r="J1151" s="83">
        <v>0</v>
      </c>
      <c r="K1151" s="83">
        <v>2347777.92</v>
      </c>
      <c r="L1151" s="83">
        <v>-19377</v>
      </c>
      <c r="M1151" s="83">
        <v>0</v>
      </c>
      <c r="N1151" s="83">
        <v>2328517.5099999998</v>
      </c>
      <c r="O1151" s="35">
        <f>ROWS($A$8:N1151)</f>
        <v>1144</v>
      </c>
      <c r="P1151" s="35" t="str">
        <f>IF($A1151='Signature Page'!$H$8,O1151,"")</f>
        <v/>
      </c>
      <c r="Q1151" s="35" t="str">
        <f>IFERROR(SMALL($P$8:$P$1794,ROWS($P$8:P1151)),"")</f>
        <v/>
      </c>
      <c r="R1151" s="31" t="str">
        <f t="shared" si="17"/>
        <v>L46010010000</v>
      </c>
    </row>
    <row r="1152" spans="1:18" s="31" customFormat="1" ht="19.7" customHeight="1" x14ac:dyDescent="0.25">
      <c r="A1152" s="68" t="s">
        <v>83</v>
      </c>
      <c r="B1152" s="69">
        <v>1</v>
      </c>
      <c r="C1152" s="68">
        <v>10050023</v>
      </c>
      <c r="D1152" s="70" t="s">
        <v>1053</v>
      </c>
      <c r="E1152" s="70" t="s">
        <v>1172</v>
      </c>
      <c r="F1152" s="70" t="s">
        <v>128</v>
      </c>
      <c r="G1152" s="69" t="s">
        <v>1489</v>
      </c>
      <c r="H1152" s="70" t="s">
        <v>1067</v>
      </c>
      <c r="I1152" s="83">
        <v>0</v>
      </c>
      <c r="J1152" s="83">
        <v>0</v>
      </c>
      <c r="K1152" s="83">
        <v>0</v>
      </c>
      <c r="L1152" s="83">
        <v>19377</v>
      </c>
      <c r="M1152" s="83">
        <v>0</v>
      </c>
      <c r="N1152" s="83">
        <v>19377</v>
      </c>
      <c r="O1152" s="35">
        <f>ROWS($A$8:N1152)</f>
        <v>1145</v>
      </c>
      <c r="P1152" s="35" t="str">
        <f>IF($A1152='Signature Page'!$H$8,O1152,"")</f>
        <v/>
      </c>
      <c r="Q1152" s="35" t="str">
        <f>IFERROR(SMALL($P$8:$P$1794,ROWS($P$8:P1152)),"")</f>
        <v/>
      </c>
      <c r="R1152" s="31" t="str">
        <f t="shared" si="17"/>
        <v>L46010050023</v>
      </c>
    </row>
    <row r="1153" spans="1:18" s="31" customFormat="1" ht="19.7" customHeight="1" x14ac:dyDescent="0.25">
      <c r="A1153" s="68" t="s">
        <v>83</v>
      </c>
      <c r="B1153" s="69">
        <v>1</v>
      </c>
      <c r="C1153" s="68">
        <v>30350000</v>
      </c>
      <c r="D1153" s="70" t="s">
        <v>1053</v>
      </c>
      <c r="E1153" s="70" t="s">
        <v>1172</v>
      </c>
      <c r="F1153" s="70" t="s">
        <v>128</v>
      </c>
      <c r="G1153" s="69" t="s">
        <v>144</v>
      </c>
      <c r="H1153" s="70" t="s">
        <v>1067</v>
      </c>
      <c r="I1153" s="83">
        <v>-520974.4</v>
      </c>
      <c r="J1153" s="83">
        <v>-181000</v>
      </c>
      <c r="K1153" s="83">
        <v>0</v>
      </c>
      <c r="L1153" s="83">
        <v>0</v>
      </c>
      <c r="M1153" s="83">
        <v>0</v>
      </c>
      <c r="N1153" s="83">
        <v>-701974.4</v>
      </c>
      <c r="O1153" s="35">
        <f>ROWS($A$8:N1153)</f>
        <v>1146</v>
      </c>
      <c r="P1153" s="35" t="str">
        <f>IF($A1153='Signature Page'!$H$8,O1153,"")</f>
        <v/>
      </c>
      <c r="Q1153" s="35" t="str">
        <f>IFERROR(SMALL($P$8:$P$1794,ROWS($P$8:P1153)),"")</f>
        <v/>
      </c>
      <c r="R1153" s="31" t="str">
        <f t="shared" si="17"/>
        <v>L46030350000</v>
      </c>
    </row>
    <row r="1154" spans="1:18" s="31" customFormat="1" ht="19.7" customHeight="1" x14ac:dyDescent="0.25">
      <c r="A1154" s="68" t="s">
        <v>83</v>
      </c>
      <c r="B1154" s="69">
        <v>1</v>
      </c>
      <c r="C1154" s="68">
        <v>30350099</v>
      </c>
      <c r="D1154" s="70" t="s">
        <v>1057</v>
      </c>
      <c r="E1154" s="70" t="s">
        <v>1172</v>
      </c>
      <c r="F1154" s="70" t="s">
        <v>128</v>
      </c>
      <c r="G1154" s="69" t="s">
        <v>1298</v>
      </c>
      <c r="H1154" s="70" t="s">
        <v>1067</v>
      </c>
      <c r="I1154" s="83">
        <v>-21067.1</v>
      </c>
      <c r="J1154" s="83">
        <v>0</v>
      </c>
      <c r="K1154" s="83">
        <v>0</v>
      </c>
      <c r="L1154" s="83">
        <v>0</v>
      </c>
      <c r="M1154" s="83">
        <v>0</v>
      </c>
      <c r="N1154" s="83">
        <v>-21067.1</v>
      </c>
      <c r="O1154" s="35">
        <f>ROWS($A$8:N1154)</f>
        <v>1147</v>
      </c>
      <c r="P1154" s="35" t="str">
        <f>IF($A1154='Signature Page'!$H$8,O1154,"")</f>
        <v/>
      </c>
      <c r="Q1154" s="35" t="str">
        <f>IFERROR(SMALL($P$8:$P$1794,ROWS($P$8:P1154)),"")</f>
        <v/>
      </c>
      <c r="R1154" s="31" t="str">
        <f t="shared" si="17"/>
        <v>L46030350099</v>
      </c>
    </row>
    <row r="1155" spans="1:18" s="31" customFormat="1" ht="19.7" customHeight="1" x14ac:dyDescent="0.25">
      <c r="A1155" s="68" t="s">
        <v>83</v>
      </c>
      <c r="B1155" s="69">
        <v>1</v>
      </c>
      <c r="C1155" s="68">
        <v>30980000</v>
      </c>
      <c r="D1155" s="70" t="s">
        <v>1053</v>
      </c>
      <c r="E1155" s="70" t="s">
        <v>1172</v>
      </c>
      <c r="F1155" s="70" t="s">
        <v>128</v>
      </c>
      <c r="G1155" s="69" t="s">
        <v>230</v>
      </c>
      <c r="H1155" s="70" t="s">
        <v>1067</v>
      </c>
      <c r="I1155" s="83">
        <v>-37450.06</v>
      </c>
      <c r="J1155" s="83">
        <v>-1000</v>
      </c>
      <c r="K1155" s="83">
        <v>0</v>
      </c>
      <c r="L1155" s="83">
        <v>0</v>
      </c>
      <c r="M1155" s="83">
        <v>0</v>
      </c>
      <c r="N1155" s="83">
        <v>-38450.06</v>
      </c>
      <c r="O1155" s="35">
        <f>ROWS($A$8:N1155)</f>
        <v>1148</v>
      </c>
      <c r="P1155" s="35" t="str">
        <f>IF($A1155='Signature Page'!$H$8,O1155,"")</f>
        <v/>
      </c>
      <c r="Q1155" s="35" t="str">
        <f>IFERROR(SMALL($P$8:$P$1794,ROWS($P$8:P1155)),"")</f>
        <v/>
      </c>
      <c r="R1155" s="31" t="str">
        <f t="shared" si="17"/>
        <v>L46030980000</v>
      </c>
    </row>
    <row r="1156" spans="1:18" s="31" customFormat="1" ht="19.7" customHeight="1" x14ac:dyDescent="0.25">
      <c r="A1156" s="68" t="s">
        <v>83</v>
      </c>
      <c r="B1156" s="69">
        <v>5</v>
      </c>
      <c r="C1156" s="68">
        <v>50550000</v>
      </c>
      <c r="D1156" s="70" t="s">
        <v>1055</v>
      </c>
      <c r="E1156" s="70" t="s">
        <v>1172</v>
      </c>
      <c r="F1156" s="70" t="s">
        <v>1101</v>
      </c>
      <c r="G1156" s="69" t="s">
        <v>982</v>
      </c>
      <c r="H1156" s="70" t="s">
        <v>1067</v>
      </c>
      <c r="I1156" s="83">
        <v>-18172.12</v>
      </c>
      <c r="J1156" s="83">
        <v>0</v>
      </c>
      <c r="K1156" s="83">
        <v>0</v>
      </c>
      <c r="L1156" s="83">
        <v>0</v>
      </c>
      <c r="M1156" s="83">
        <v>0</v>
      </c>
      <c r="N1156" s="83">
        <v>-18172.12</v>
      </c>
      <c r="O1156" s="35">
        <f>ROWS($A$8:N1156)</f>
        <v>1149</v>
      </c>
      <c r="P1156" s="35" t="str">
        <f>IF($A1156='Signature Page'!$H$8,O1156,"")</f>
        <v/>
      </c>
      <c r="Q1156" s="35" t="str">
        <f>IFERROR(SMALL($P$8:$P$1794,ROWS($P$8:P1156)),"")</f>
        <v/>
      </c>
      <c r="R1156" s="31" t="str">
        <f t="shared" si="17"/>
        <v>L46050550000</v>
      </c>
    </row>
    <row r="1157" spans="1:18" s="31" customFormat="1" ht="19.7" customHeight="1" x14ac:dyDescent="0.25">
      <c r="A1157" s="68" t="s">
        <v>84</v>
      </c>
      <c r="B1157" s="69">
        <v>1</v>
      </c>
      <c r="C1157" s="68">
        <v>10010000</v>
      </c>
      <c r="D1157" s="70" t="s">
        <v>1053</v>
      </c>
      <c r="E1157" s="70" t="s">
        <v>1173</v>
      </c>
      <c r="F1157" s="70" t="s">
        <v>128</v>
      </c>
      <c r="G1157" s="69" t="s">
        <v>128</v>
      </c>
      <c r="H1157" s="70" t="s">
        <v>1058</v>
      </c>
      <c r="I1157" s="83">
        <v>-8362545.2199999997</v>
      </c>
      <c r="J1157" s="83">
        <v>0</v>
      </c>
      <c r="K1157" s="83">
        <v>543543000.27999997</v>
      </c>
      <c r="L1157" s="83">
        <v>21522535</v>
      </c>
      <c r="M1157" s="83">
        <v>0</v>
      </c>
      <c r="N1157" s="83">
        <v>556702990.05999994</v>
      </c>
      <c r="O1157" s="35">
        <f>ROWS($A$8:N1157)</f>
        <v>1150</v>
      </c>
      <c r="P1157" s="35" t="str">
        <f>IF($A1157='Signature Page'!$H$8,O1157,"")</f>
        <v/>
      </c>
      <c r="Q1157" s="35" t="str">
        <f>IFERROR(SMALL($P$8:$P$1794,ROWS($P$8:P1157)),"")</f>
        <v/>
      </c>
      <c r="R1157" s="31" t="str">
        <f t="shared" si="17"/>
        <v>N04010010000</v>
      </c>
    </row>
    <row r="1158" spans="1:18" s="31" customFormat="1" ht="19.7" customHeight="1" x14ac:dyDescent="0.25">
      <c r="A1158" s="68" t="s">
        <v>84</v>
      </c>
      <c r="B1158" s="69">
        <v>1</v>
      </c>
      <c r="C1158" s="68">
        <v>10050023</v>
      </c>
      <c r="D1158" s="70" t="s">
        <v>1053</v>
      </c>
      <c r="E1158" s="70" t="s">
        <v>1173</v>
      </c>
      <c r="F1158" s="70" t="s">
        <v>128</v>
      </c>
      <c r="G1158" s="69" t="s">
        <v>1489</v>
      </c>
      <c r="H1158" s="70" t="s">
        <v>1058</v>
      </c>
      <c r="I1158" s="83">
        <v>0</v>
      </c>
      <c r="J1158" s="83">
        <v>0</v>
      </c>
      <c r="K1158" s="83">
        <v>9802051.4499999993</v>
      </c>
      <c r="L1158" s="83">
        <v>9016378</v>
      </c>
      <c r="M1158" s="83">
        <v>0</v>
      </c>
      <c r="N1158" s="83">
        <v>18818429.449999999</v>
      </c>
      <c r="O1158" s="35">
        <f>ROWS($A$8:N1158)</f>
        <v>1151</v>
      </c>
      <c r="P1158" s="35" t="str">
        <f>IF($A1158='Signature Page'!$H$8,O1158,"")</f>
        <v/>
      </c>
      <c r="Q1158" s="35" t="str">
        <f>IFERROR(SMALL($P$8:$P$1794,ROWS($P$8:P1158)),"")</f>
        <v/>
      </c>
      <c r="R1158" s="31" t="str">
        <f t="shared" si="17"/>
        <v>N04010050023</v>
      </c>
    </row>
    <row r="1159" spans="1:18" s="31" customFormat="1" ht="19.7" customHeight="1" x14ac:dyDescent="0.25">
      <c r="A1159" s="68" t="s">
        <v>84</v>
      </c>
      <c r="B1159" s="69">
        <v>1</v>
      </c>
      <c r="C1159" s="68">
        <v>28230000</v>
      </c>
      <c r="D1159" s="70" t="s">
        <v>1053</v>
      </c>
      <c r="E1159" s="70" t="s">
        <v>1173</v>
      </c>
      <c r="F1159" s="70" t="s">
        <v>128</v>
      </c>
      <c r="G1159" s="69" t="s">
        <v>136</v>
      </c>
      <c r="H1159" s="70" t="s">
        <v>1058</v>
      </c>
      <c r="I1159" s="83">
        <v>0</v>
      </c>
      <c r="J1159" s="83">
        <v>-40351.410000000003</v>
      </c>
      <c r="K1159" s="83">
        <v>0</v>
      </c>
      <c r="L1159" s="83">
        <v>0</v>
      </c>
      <c r="M1159" s="83">
        <v>0</v>
      </c>
      <c r="N1159" s="83">
        <v>-40351.410000000003</v>
      </c>
      <c r="O1159" s="35">
        <f>ROWS($A$8:N1159)</f>
        <v>1152</v>
      </c>
      <c r="P1159" s="35" t="str">
        <f>IF($A1159='Signature Page'!$H$8,O1159,"")</f>
        <v/>
      </c>
      <c r="Q1159" s="35" t="str">
        <f>IFERROR(SMALL($P$8:$P$1794,ROWS($P$8:P1159)),"")</f>
        <v/>
      </c>
      <c r="R1159" s="31" t="str">
        <f t="shared" si="17"/>
        <v>N04028230000</v>
      </c>
    </row>
    <row r="1160" spans="1:18" s="31" customFormat="1" ht="19.7" customHeight="1" x14ac:dyDescent="0.25">
      <c r="A1160" s="68" t="s">
        <v>84</v>
      </c>
      <c r="B1160" s="69">
        <v>1</v>
      </c>
      <c r="C1160" s="68">
        <v>30350000</v>
      </c>
      <c r="D1160" s="70" t="s">
        <v>1053</v>
      </c>
      <c r="E1160" s="70" t="s">
        <v>1173</v>
      </c>
      <c r="F1160" s="70" t="s">
        <v>128</v>
      </c>
      <c r="G1160" s="69" t="s">
        <v>144</v>
      </c>
      <c r="H1160" s="70" t="s">
        <v>1058</v>
      </c>
      <c r="I1160" s="83">
        <v>-1187145.1599999999</v>
      </c>
      <c r="J1160" s="83">
        <v>-589067.32999999996</v>
      </c>
      <c r="K1160" s="83">
        <v>0</v>
      </c>
      <c r="L1160" s="83">
        <v>-20562.02</v>
      </c>
      <c r="M1160" s="83">
        <v>0</v>
      </c>
      <c r="N1160" s="83">
        <v>-1796774.51</v>
      </c>
      <c r="O1160" s="35">
        <f>ROWS($A$8:N1160)</f>
        <v>1153</v>
      </c>
      <c r="P1160" s="35" t="str">
        <f>IF($A1160='Signature Page'!$H$8,O1160,"")</f>
        <v/>
      </c>
      <c r="Q1160" s="35" t="str">
        <f>IFERROR(SMALL($P$8:$P$1794,ROWS($P$8:P1160)),"")</f>
        <v/>
      </c>
      <c r="R1160" s="31" t="str">
        <f t="shared" ref="R1160:R1223" si="18">CONCATENATE(A1160,C1160)</f>
        <v>N04030350000</v>
      </c>
    </row>
    <row r="1161" spans="1:18" s="31" customFormat="1" ht="19.7" customHeight="1" x14ac:dyDescent="0.25">
      <c r="A1161" s="68" t="s">
        <v>84</v>
      </c>
      <c r="B1161" s="69">
        <v>1</v>
      </c>
      <c r="C1161" s="68">
        <v>30350009</v>
      </c>
      <c r="D1161" s="70" t="s">
        <v>1053</v>
      </c>
      <c r="E1161" s="70" t="s">
        <v>1173</v>
      </c>
      <c r="F1161" s="70" t="s">
        <v>128</v>
      </c>
      <c r="G1161" s="69" t="s">
        <v>152</v>
      </c>
      <c r="H1161" s="70" t="s">
        <v>1058</v>
      </c>
      <c r="I1161" s="83">
        <v>-102325.61</v>
      </c>
      <c r="J1161" s="83">
        <v>-53327.53</v>
      </c>
      <c r="K1161" s="83">
        <v>0</v>
      </c>
      <c r="L1161" s="83">
        <v>0</v>
      </c>
      <c r="M1161" s="83">
        <v>0</v>
      </c>
      <c r="N1161" s="83">
        <v>-155653.14000000001</v>
      </c>
      <c r="O1161" s="35">
        <f>ROWS($A$8:N1161)</f>
        <v>1154</v>
      </c>
      <c r="P1161" s="35" t="str">
        <f>IF($A1161='Signature Page'!$H$8,O1161,"")</f>
        <v/>
      </c>
      <c r="Q1161" s="35" t="str">
        <f>IFERROR(SMALL($P$8:$P$1794,ROWS($P$8:P1161)),"")</f>
        <v/>
      </c>
      <c r="R1161" s="31" t="str">
        <f t="shared" si="18"/>
        <v>N04030350009</v>
      </c>
    </row>
    <row r="1162" spans="1:18" s="31" customFormat="1" ht="19.7" customHeight="1" x14ac:dyDescent="0.25">
      <c r="A1162" s="68" t="s">
        <v>84</v>
      </c>
      <c r="B1162" s="69">
        <v>1</v>
      </c>
      <c r="C1162" s="68">
        <v>30350092</v>
      </c>
      <c r="D1162" s="70" t="s">
        <v>1053</v>
      </c>
      <c r="E1162" s="70" t="s">
        <v>1173</v>
      </c>
      <c r="F1162" s="70" t="s">
        <v>128</v>
      </c>
      <c r="G1162" s="69" t="s">
        <v>196</v>
      </c>
      <c r="H1162" s="70" t="s">
        <v>1058</v>
      </c>
      <c r="I1162" s="83">
        <v>-16000000</v>
      </c>
      <c r="J1162" s="83">
        <v>0</v>
      </c>
      <c r="K1162" s="83">
        <v>0</v>
      </c>
      <c r="L1162" s="83">
        <v>-7500000</v>
      </c>
      <c r="M1162" s="83">
        <v>0</v>
      </c>
      <c r="N1162" s="83">
        <v>-23500000</v>
      </c>
      <c r="O1162" s="35">
        <f>ROWS($A$8:N1162)</f>
        <v>1155</v>
      </c>
      <c r="P1162" s="35" t="str">
        <f>IF($A1162='Signature Page'!$H$8,O1162,"")</f>
        <v/>
      </c>
      <c r="Q1162" s="35" t="str">
        <f>IFERROR(SMALL($P$8:$P$1794,ROWS($P$8:P1162)),"")</f>
        <v/>
      </c>
      <c r="R1162" s="31" t="str">
        <f t="shared" si="18"/>
        <v>N04030350092</v>
      </c>
    </row>
    <row r="1163" spans="1:18" s="31" customFormat="1" ht="19.7" customHeight="1" x14ac:dyDescent="0.25">
      <c r="A1163" s="68" t="s">
        <v>84</v>
      </c>
      <c r="B1163" s="69">
        <v>1</v>
      </c>
      <c r="C1163" s="68">
        <v>30350099</v>
      </c>
      <c r="D1163" s="70" t="s">
        <v>1057</v>
      </c>
      <c r="E1163" s="70" t="s">
        <v>1173</v>
      </c>
      <c r="F1163" s="70" t="s">
        <v>128</v>
      </c>
      <c r="G1163" s="69" t="s">
        <v>1298</v>
      </c>
      <c r="H1163" s="70" t="s">
        <v>1058</v>
      </c>
      <c r="I1163" s="83">
        <v>-1077685.7</v>
      </c>
      <c r="J1163" s="83">
        <v>-18470.8</v>
      </c>
      <c r="K1163" s="83">
        <v>1096156.5</v>
      </c>
      <c r="L1163" s="83">
        <v>0</v>
      </c>
      <c r="M1163" s="83">
        <v>0</v>
      </c>
      <c r="N1163" s="83">
        <v>0</v>
      </c>
      <c r="O1163" s="35">
        <f>ROWS($A$8:N1163)</f>
        <v>1156</v>
      </c>
      <c r="P1163" s="35" t="str">
        <f>IF($A1163='Signature Page'!$H$8,O1163,"")</f>
        <v/>
      </c>
      <c r="Q1163" s="35" t="str">
        <f>IFERROR(SMALL($P$8:$P$1794,ROWS($P$8:P1163)),"")</f>
        <v/>
      </c>
      <c r="R1163" s="31" t="str">
        <f t="shared" si="18"/>
        <v>N04030350099</v>
      </c>
    </row>
    <row r="1164" spans="1:18" s="31" customFormat="1" ht="19.7" customHeight="1" x14ac:dyDescent="0.25">
      <c r="A1164" s="68" t="s">
        <v>84</v>
      </c>
      <c r="B1164" s="69">
        <v>998</v>
      </c>
      <c r="C1164" s="68">
        <v>30438000</v>
      </c>
      <c r="D1164" s="70" t="s">
        <v>1054</v>
      </c>
      <c r="E1164" s="70" t="s">
        <v>1173</v>
      </c>
      <c r="F1164" s="70" t="s">
        <v>1105</v>
      </c>
      <c r="G1164" s="69" t="s">
        <v>1336</v>
      </c>
      <c r="H1164" s="70" t="s">
        <v>1058</v>
      </c>
      <c r="I1164" s="83">
        <v>-12967.77</v>
      </c>
      <c r="J1164" s="83">
        <v>0</v>
      </c>
      <c r="K1164" s="83">
        <v>296.27999999999997</v>
      </c>
      <c r="L1164" s="83">
        <v>0</v>
      </c>
      <c r="M1164" s="83">
        <v>0</v>
      </c>
      <c r="N1164" s="83">
        <v>-12671.49</v>
      </c>
      <c r="O1164" s="35">
        <f>ROWS($A$8:N1164)</f>
        <v>1157</v>
      </c>
      <c r="P1164" s="35" t="str">
        <f>IF($A1164='Signature Page'!$H$8,O1164,"")</f>
        <v/>
      </c>
      <c r="Q1164" s="35" t="str">
        <f>IFERROR(SMALL($P$8:$P$1794,ROWS($P$8:P1164)),"")</f>
        <v/>
      </c>
      <c r="R1164" s="31" t="str">
        <f t="shared" si="18"/>
        <v>N04030438000</v>
      </c>
    </row>
    <row r="1165" spans="1:18" s="31" customFormat="1" ht="19.7" customHeight="1" x14ac:dyDescent="0.25">
      <c r="A1165" s="68" t="s">
        <v>84</v>
      </c>
      <c r="B1165" s="69">
        <v>5</v>
      </c>
      <c r="C1165" s="68">
        <v>30438010</v>
      </c>
      <c r="D1165" s="70" t="s">
        <v>1054</v>
      </c>
      <c r="E1165" s="70" t="s">
        <v>1173</v>
      </c>
      <c r="F1165" s="70" t="s">
        <v>1101</v>
      </c>
      <c r="G1165" s="69" t="s">
        <v>1377</v>
      </c>
      <c r="H1165" s="70" t="s">
        <v>1058</v>
      </c>
      <c r="I1165" s="83">
        <v>-485.63</v>
      </c>
      <c r="J1165" s="83">
        <v>0</v>
      </c>
      <c r="K1165" s="83">
        <v>0</v>
      </c>
      <c r="L1165" s="83">
        <v>0</v>
      </c>
      <c r="M1165" s="83">
        <v>0</v>
      </c>
      <c r="N1165" s="83">
        <v>-485.63</v>
      </c>
      <c r="O1165" s="35">
        <f>ROWS($A$8:N1165)</f>
        <v>1158</v>
      </c>
      <c r="P1165" s="35" t="str">
        <f>IF($A1165='Signature Page'!$H$8,O1165,"")</f>
        <v/>
      </c>
      <c r="Q1165" s="35" t="str">
        <f>IFERROR(SMALL($P$8:$P$1794,ROWS($P$8:P1165)),"")</f>
        <v/>
      </c>
      <c r="R1165" s="31" t="str">
        <f t="shared" si="18"/>
        <v>N04030438010</v>
      </c>
    </row>
    <row r="1166" spans="1:18" s="31" customFormat="1" ht="19.7" customHeight="1" x14ac:dyDescent="0.25">
      <c r="A1166" s="68" t="s">
        <v>84</v>
      </c>
      <c r="B1166" s="69">
        <v>60</v>
      </c>
      <c r="C1166" s="68">
        <v>30438020</v>
      </c>
      <c r="D1166" s="70" t="s">
        <v>1054</v>
      </c>
      <c r="E1166" s="70" t="s">
        <v>1173</v>
      </c>
      <c r="F1166" s="70" t="s">
        <v>1105</v>
      </c>
      <c r="G1166" s="69" t="s">
        <v>1378</v>
      </c>
      <c r="H1166" s="70" t="s">
        <v>1058</v>
      </c>
      <c r="I1166" s="83">
        <v>-652</v>
      </c>
      <c r="J1166" s="83">
        <v>0</v>
      </c>
      <c r="K1166" s="83">
        <v>0</v>
      </c>
      <c r="L1166" s="83">
        <v>0</v>
      </c>
      <c r="M1166" s="83">
        <v>0</v>
      </c>
      <c r="N1166" s="83">
        <v>-652</v>
      </c>
      <c r="O1166" s="35">
        <f>ROWS($A$8:N1166)</f>
        <v>1159</v>
      </c>
      <c r="P1166" s="35" t="str">
        <f>IF($A1166='Signature Page'!$H$8,O1166,"")</f>
        <v/>
      </c>
      <c r="Q1166" s="35" t="str">
        <f>IFERROR(SMALL($P$8:$P$1794,ROWS($P$8:P1166)),"")</f>
        <v/>
      </c>
      <c r="R1166" s="31" t="str">
        <f t="shared" si="18"/>
        <v>N04030438020</v>
      </c>
    </row>
    <row r="1167" spans="1:18" s="31" customFormat="1" ht="19.7" customHeight="1" x14ac:dyDescent="0.25">
      <c r="A1167" s="68" t="s">
        <v>84</v>
      </c>
      <c r="B1167" s="69">
        <v>1</v>
      </c>
      <c r="C1167" s="68">
        <v>30980000</v>
      </c>
      <c r="D1167" s="70" t="s">
        <v>1053</v>
      </c>
      <c r="E1167" s="70" t="s">
        <v>1173</v>
      </c>
      <c r="F1167" s="70" t="s">
        <v>128</v>
      </c>
      <c r="G1167" s="69" t="s">
        <v>230</v>
      </c>
      <c r="H1167" s="70" t="s">
        <v>1058</v>
      </c>
      <c r="I1167" s="83">
        <v>-19082.36</v>
      </c>
      <c r="J1167" s="83">
        <v>0</v>
      </c>
      <c r="K1167" s="83">
        <v>5353.26</v>
      </c>
      <c r="L1167" s="83">
        <v>0</v>
      </c>
      <c r="M1167" s="83">
        <v>0</v>
      </c>
      <c r="N1167" s="83">
        <v>-13729.1</v>
      </c>
      <c r="O1167" s="35">
        <f>ROWS($A$8:N1167)</f>
        <v>1160</v>
      </c>
      <c r="P1167" s="35" t="str">
        <f>IF($A1167='Signature Page'!$H$8,O1167,"")</f>
        <v/>
      </c>
      <c r="Q1167" s="35" t="str">
        <f>IFERROR(SMALL($P$8:$P$1794,ROWS($P$8:P1167)),"")</f>
        <v/>
      </c>
      <c r="R1167" s="31" t="str">
        <f t="shared" si="18"/>
        <v>N04030980000</v>
      </c>
    </row>
    <row r="1168" spans="1:18" s="31" customFormat="1" ht="19.7" customHeight="1" x14ac:dyDescent="0.25">
      <c r="A1168" s="68" t="s">
        <v>84</v>
      </c>
      <c r="B1168" s="69">
        <v>1</v>
      </c>
      <c r="C1168" s="68">
        <v>31490000</v>
      </c>
      <c r="D1168" s="70" t="s">
        <v>1054</v>
      </c>
      <c r="E1168" s="70" t="s">
        <v>1173</v>
      </c>
      <c r="F1168" s="70" t="s">
        <v>128</v>
      </c>
      <c r="G1168" s="69" t="s">
        <v>245</v>
      </c>
      <c r="H1168" s="70" t="s">
        <v>1058</v>
      </c>
      <c r="I1168" s="83">
        <v>-284855.06</v>
      </c>
      <c r="J1168" s="83">
        <v>-372299.69</v>
      </c>
      <c r="K1168" s="83">
        <v>296604.53999999998</v>
      </c>
      <c r="L1168" s="83">
        <v>-30186.15</v>
      </c>
      <c r="M1168" s="83">
        <v>0</v>
      </c>
      <c r="N1168" s="83">
        <v>-390736.36</v>
      </c>
      <c r="O1168" s="35">
        <f>ROWS($A$8:N1168)</f>
        <v>1161</v>
      </c>
      <c r="P1168" s="35" t="str">
        <f>IF($A1168='Signature Page'!$H$8,O1168,"")</f>
        <v/>
      </c>
      <c r="Q1168" s="35" t="str">
        <f>IFERROR(SMALL($P$8:$P$1794,ROWS($P$8:P1168)),"")</f>
        <v/>
      </c>
      <c r="R1168" s="31" t="str">
        <f t="shared" si="18"/>
        <v>N04031490000</v>
      </c>
    </row>
    <row r="1169" spans="1:21" s="31" customFormat="1" ht="19.7" customHeight="1" x14ac:dyDescent="0.25">
      <c r="A1169" s="68" t="s">
        <v>84</v>
      </c>
      <c r="B1169" s="69">
        <v>5</v>
      </c>
      <c r="C1169" s="68" t="s">
        <v>1245</v>
      </c>
      <c r="D1169" s="70" t="s">
        <v>1055</v>
      </c>
      <c r="E1169" s="70" t="s">
        <v>1173</v>
      </c>
      <c r="F1169" s="70" t="s">
        <v>1101</v>
      </c>
      <c r="G1169" s="69" t="s">
        <v>1246</v>
      </c>
      <c r="H1169" s="70" t="s">
        <v>1058</v>
      </c>
      <c r="I1169" s="83">
        <v>-2500</v>
      </c>
      <c r="J1169" s="83">
        <v>0</v>
      </c>
      <c r="K1169" s="83">
        <v>2500</v>
      </c>
      <c r="L1169" s="83">
        <v>0</v>
      </c>
      <c r="M1169" s="83">
        <v>0</v>
      </c>
      <c r="N1169" s="83">
        <v>0</v>
      </c>
      <c r="O1169" s="35">
        <f>ROWS($A$8:N1169)</f>
        <v>1162</v>
      </c>
      <c r="P1169" s="35" t="str">
        <f>IF($A1169='Signature Page'!$H$8,O1169,"")</f>
        <v/>
      </c>
      <c r="Q1169" s="35" t="str">
        <f>IFERROR(SMALL($P$8:$P$1794,ROWS($P$8:P1169)),"")</f>
        <v/>
      </c>
      <c r="R1169" s="31" t="str">
        <f t="shared" si="18"/>
        <v>N04031C50000</v>
      </c>
    </row>
    <row r="1170" spans="1:21" s="31" customFormat="1" ht="19.7" customHeight="1" x14ac:dyDescent="0.25">
      <c r="A1170" s="68" t="s">
        <v>84</v>
      </c>
      <c r="B1170" s="69">
        <v>1</v>
      </c>
      <c r="C1170" s="68">
        <v>34680005</v>
      </c>
      <c r="D1170" s="70" t="s">
        <v>1055</v>
      </c>
      <c r="E1170" s="70" t="s">
        <v>1173</v>
      </c>
      <c r="F1170" s="70" t="s">
        <v>128</v>
      </c>
      <c r="G1170" s="69" t="s">
        <v>368</v>
      </c>
      <c r="H1170" s="70" t="s">
        <v>1058</v>
      </c>
      <c r="I1170" s="83">
        <v>-136450.34</v>
      </c>
      <c r="J1170" s="83">
        <v>-31007.08</v>
      </c>
      <c r="K1170" s="83">
        <v>-111001.9</v>
      </c>
      <c r="L1170" s="83">
        <v>0</v>
      </c>
      <c r="M1170" s="83">
        <v>0</v>
      </c>
      <c r="N1170" s="83">
        <v>-278459.32</v>
      </c>
      <c r="O1170" s="35">
        <f>ROWS($A$8:N1170)</f>
        <v>1163</v>
      </c>
      <c r="P1170" s="35" t="str">
        <f>IF($A1170='Signature Page'!$H$8,O1170,"")</f>
        <v/>
      </c>
      <c r="Q1170" s="35" t="str">
        <f>IFERROR(SMALL($P$8:$P$1794,ROWS($P$8:P1170)),"")</f>
        <v/>
      </c>
      <c r="R1170" s="31" t="str">
        <f t="shared" si="18"/>
        <v>N04034680005</v>
      </c>
    </row>
    <row r="1171" spans="1:21" s="31" customFormat="1" ht="19.7" customHeight="1" x14ac:dyDescent="0.25">
      <c r="A1171" s="68" t="s">
        <v>84</v>
      </c>
      <c r="B1171" s="69">
        <v>1</v>
      </c>
      <c r="C1171" s="68">
        <v>34680006</v>
      </c>
      <c r="D1171" s="70" t="s">
        <v>1055</v>
      </c>
      <c r="E1171" s="70" t="s">
        <v>1173</v>
      </c>
      <c r="F1171" s="70" t="s">
        <v>128</v>
      </c>
      <c r="G1171" s="69" t="s">
        <v>369</v>
      </c>
      <c r="H1171" s="70" t="s">
        <v>1058</v>
      </c>
      <c r="I1171" s="83">
        <v>-8986.43</v>
      </c>
      <c r="J1171" s="83">
        <v>0</v>
      </c>
      <c r="K1171" s="83">
        <v>0</v>
      </c>
      <c r="L1171" s="83">
        <v>0</v>
      </c>
      <c r="M1171" s="83">
        <v>0</v>
      </c>
      <c r="N1171" s="83">
        <v>-8986.43</v>
      </c>
      <c r="O1171" s="35">
        <f>ROWS($A$8:N1171)</f>
        <v>1164</v>
      </c>
      <c r="P1171" s="35" t="str">
        <f>IF($A1171='Signature Page'!$H$8,O1171,"")</f>
        <v/>
      </c>
      <c r="Q1171" s="35" t="str">
        <f>IFERROR(SMALL($P$8:$P$1794,ROWS($P$8:P1171)),"")</f>
        <v/>
      </c>
      <c r="R1171" s="31" t="str">
        <f t="shared" si="18"/>
        <v>N04034680006</v>
      </c>
    </row>
    <row r="1172" spans="1:21" s="31" customFormat="1" ht="19.7" customHeight="1" x14ac:dyDescent="0.25">
      <c r="A1172" s="68" t="s">
        <v>84</v>
      </c>
      <c r="B1172" s="69">
        <v>1</v>
      </c>
      <c r="C1172" s="68">
        <v>34680007</v>
      </c>
      <c r="D1172" s="70" t="s">
        <v>1055</v>
      </c>
      <c r="E1172" s="70" t="s">
        <v>1173</v>
      </c>
      <c r="F1172" s="70" t="s">
        <v>128</v>
      </c>
      <c r="G1172" s="69" t="s">
        <v>370</v>
      </c>
      <c r="H1172" s="70" t="s">
        <v>1058</v>
      </c>
      <c r="I1172" s="83">
        <v>-1419914.25</v>
      </c>
      <c r="J1172" s="83">
        <v>-1889269.94</v>
      </c>
      <c r="K1172" s="83">
        <v>0</v>
      </c>
      <c r="L1172" s="83">
        <v>0</v>
      </c>
      <c r="M1172" s="83">
        <v>0</v>
      </c>
      <c r="N1172" s="83">
        <v>-3309184.19</v>
      </c>
      <c r="O1172" s="35">
        <f>ROWS($A$8:N1172)</f>
        <v>1165</v>
      </c>
      <c r="P1172" s="35" t="str">
        <f>IF($A1172='Signature Page'!$H$8,O1172,"")</f>
        <v/>
      </c>
      <c r="Q1172" s="35" t="str">
        <f>IFERROR(SMALL($P$8:$P$1794,ROWS($P$8:P1172)),"")</f>
        <v/>
      </c>
      <c r="R1172" s="31" t="str">
        <f t="shared" si="18"/>
        <v>N04034680007</v>
      </c>
    </row>
    <row r="1173" spans="1:21" s="31" customFormat="1" ht="19.7" customHeight="1" x14ac:dyDescent="0.25">
      <c r="A1173" s="68" t="s">
        <v>84</v>
      </c>
      <c r="B1173" s="69">
        <v>1</v>
      </c>
      <c r="C1173" s="68">
        <v>34720007</v>
      </c>
      <c r="D1173" s="70" t="s">
        <v>1054</v>
      </c>
      <c r="E1173" s="70" t="s">
        <v>1173</v>
      </c>
      <c r="F1173" s="70" t="s">
        <v>128</v>
      </c>
      <c r="G1173" s="69" t="s">
        <v>378</v>
      </c>
      <c r="H1173" s="70" t="s">
        <v>1058</v>
      </c>
      <c r="I1173" s="83">
        <v>-157454.64000000001</v>
      </c>
      <c r="J1173" s="83">
        <v>-26118.02</v>
      </c>
      <c r="K1173" s="83">
        <v>0</v>
      </c>
      <c r="L1173" s="83">
        <v>0</v>
      </c>
      <c r="M1173" s="83">
        <v>0</v>
      </c>
      <c r="N1173" s="83">
        <v>-183572.66</v>
      </c>
      <c r="O1173" s="35">
        <f>ROWS($A$8:N1173)</f>
        <v>1166</v>
      </c>
      <c r="P1173" s="35" t="str">
        <f>IF($A1173='Signature Page'!$H$8,O1173,"")</f>
        <v/>
      </c>
      <c r="Q1173" s="35" t="str">
        <f>IFERROR(SMALL($P$8:$P$1794,ROWS($P$8:P1173)),"")</f>
        <v/>
      </c>
      <c r="R1173" s="31" t="str">
        <f t="shared" si="18"/>
        <v>N04034720007</v>
      </c>
    </row>
    <row r="1174" spans="1:21" s="31" customFormat="1" ht="28.7" customHeight="1" x14ac:dyDescent="0.25">
      <c r="A1174" s="68" t="s">
        <v>84</v>
      </c>
      <c r="B1174" s="69">
        <v>5</v>
      </c>
      <c r="C1174" s="68">
        <v>35210000</v>
      </c>
      <c r="D1174" s="70" t="s">
        <v>1055</v>
      </c>
      <c r="E1174" s="70" t="s">
        <v>1173</v>
      </c>
      <c r="F1174" s="70" t="s">
        <v>1101</v>
      </c>
      <c r="G1174" s="69" t="s">
        <v>397</v>
      </c>
      <c r="H1174" s="70" t="s">
        <v>1058</v>
      </c>
      <c r="I1174" s="83">
        <v>0</v>
      </c>
      <c r="J1174" s="83">
        <v>-46147.23</v>
      </c>
      <c r="K1174" s="83">
        <v>35058.129999999997</v>
      </c>
      <c r="L1174" s="83">
        <v>0</v>
      </c>
      <c r="M1174" s="83">
        <v>0</v>
      </c>
      <c r="N1174" s="83">
        <v>-11089.1</v>
      </c>
      <c r="O1174" s="35">
        <f>ROWS($A$8:N1174)</f>
        <v>1167</v>
      </c>
      <c r="P1174" s="35" t="str">
        <f>IF($A1174='Signature Page'!$H$8,O1174,"")</f>
        <v/>
      </c>
      <c r="Q1174" s="35" t="str">
        <f>IFERROR(SMALL($P$8:$P$1794,ROWS($P$8:P1174)),"")</f>
        <v/>
      </c>
      <c r="R1174" s="31" t="str">
        <f t="shared" si="18"/>
        <v>N04035210000</v>
      </c>
    </row>
    <row r="1175" spans="1:21" x14ac:dyDescent="0.25">
      <c r="A1175" s="68" t="s">
        <v>84</v>
      </c>
      <c r="B1175" s="69">
        <v>1</v>
      </c>
      <c r="C1175" s="68">
        <v>35410000</v>
      </c>
      <c r="D1175" s="70" t="s">
        <v>1055</v>
      </c>
      <c r="E1175" s="70" t="s">
        <v>1173</v>
      </c>
      <c r="F1175" s="70" t="s">
        <v>128</v>
      </c>
      <c r="G1175" s="69" t="s">
        <v>406</v>
      </c>
      <c r="H1175" s="70" t="s">
        <v>1058</v>
      </c>
      <c r="I1175" s="83">
        <v>852374.66</v>
      </c>
      <c r="J1175" s="83">
        <v>0</v>
      </c>
      <c r="K1175" s="83">
        <v>-160263.89000000001</v>
      </c>
      <c r="L1175" s="83">
        <v>0</v>
      </c>
      <c r="M1175" s="83">
        <v>0</v>
      </c>
      <c r="N1175" s="83">
        <v>692110.77</v>
      </c>
      <c r="O1175" s="35">
        <f>ROWS($A$8:N1175)</f>
        <v>1168</v>
      </c>
      <c r="P1175" s="35" t="str">
        <f>IF($A1175='Signature Page'!$H$8,O1175,"")</f>
        <v/>
      </c>
      <c r="Q1175" s="35" t="str">
        <f>IFERROR(SMALL($P$8:$P$1794,ROWS($P$8:P1175)),"")</f>
        <v/>
      </c>
      <c r="R1175" s="31" t="str">
        <f t="shared" si="18"/>
        <v>N04035410000</v>
      </c>
      <c r="S1175" s="31"/>
      <c r="T1175" s="31"/>
      <c r="U1175" s="31"/>
    </row>
    <row r="1176" spans="1:21" x14ac:dyDescent="0.25">
      <c r="A1176" s="68" t="s">
        <v>84</v>
      </c>
      <c r="B1176" s="69">
        <v>1</v>
      </c>
      <c r="C1176" s="68">
        <v>35410001</v>
      </c>
      <c r="D1176" s="70" t="s">
        <v>1055</v>
      </c>
      <c r="E1176" s="70" t="s">
        <v>1173</v>
      </c>
      <c r="F1176" s="70" t="s">
        <v>128</v>
      </c>
      <c r="G1176" s="69" t="s">
        <v>407</v>
      </c>
      <c r="H1176" s="70" t="s">
        <v>1058</v>
      </c>
      <c r="I1176" s="83">
        <v>-13985.71</v>
      </c>
      <c r="J1176" s="83">
        <v>0</v>
      </c>
      <c r="K1176" s="83">
        <v>-497108.61</v>
      </c>
      <c r="L1176" s="83">
        <v>0</v>
      </c>
      <c r="M1176" s="83">
        <v>0</v>
      </c>
      <c r="N1176" s="83">
        <v>-511094.32</v>
      </c>
      <c r="O1176" s="35">
        <f>ROWS($A$8:N1176)</f>
        <v>1169</v>
      </c>
      <c r="P1176" s="35" t="str">
        <f>IF($A1176='Signature Page'!$H$8,O1176,"")</f>
        <v/>
      </c>
      <c r="Q1176" s="35" t="str">
        <f>IFERROR(SMALL($P$8:$P$1794,ROWS($P$8:P1176)),"")</f>
        <v/>
      </c>
      <c r="R1176" s="31" t="str">
        <f t="shared" si="18"/>
        <v>N04035410001</v>
      </c>
      <c r="S1176" s="31"/>
      <c r="T1176" s="31"/>
      <c r="U1176" s="31"/>
    </row>
    <row r="1177" spans="1:21" x14ac:dyDescent="0.25">
      <c r="A1177" s="68" t="s">
        <v>84</v>
      </c>
      <c r="B1177" s="69">
        <v>1</v>
      </c>
      <c r="C1177" s="68">
        <v>35410119</v>
      </c>
      <c r="D1177" s="70" t="s">
        <v>1055</v>
      </c>
      <c r="E1177" s="70" t="s">
        <v>1173</v>
      </c>
      <c r="F1177" s="70" t="s">
        <v>128</v>
      </c>
      <c r="G1177" s="69" t="s">
        <v>1521</v>
      </c>
      <c r="H1177" s="70" t="s">
        <v>1058</v>
      </c>
      <c r="I1177" s="83">
        <v>0</v>
      </c>
      <c r="J1177" s="83">
        <v>0</v>
      </c>
      <c r="K1177" s="83">
        <v>-13212.35</v>
      </c>
      <c r="L1177" s="83">
        <v>0</v>
      </c>
      <c r="M1177" s="83">
        <v>0</v>
      </c>
      <c r="N1177" s="83">
        <v>-13212.35</v>
      </c>
      <c r="O1177" s="35">
        <f>ROWS($A$8:N1177)</f>
        <v>1170</v>
      </c>
      <c r="P1177" s="35" t="str">
        <f>IF($A1177='Signature Page'!$H$8,O1177,"")</f>
        <v/>
      </c>
      <c r="Q1177" s="35" t="str">
        <f>IFERROR(SMALL($P$8:$P$1794,ROWS($P$8:P1177)),"")</f>
        <v/>
      </c>
      <c r="R1177" s="31" t="str">
        <f t="shared" si="18"/>
        <v>N04035410119</v>
      </c>
      <c r="S1177" s="31"/>
      <c r="T1177" s="31"/>
      <c r="U1177" s="31"/>
    </row>
    <row r="1178" spans="1:21" x14ac:dyDescent="0.25">
      <c r="A1178" s="68" t="s">
        <v>84</v>
      </c>
      <c r="B1178" s="69">
        <v>1</v>
      </c>
      <c r="C1178" s="68">
        <v>35410181</v>
      </c>
      <c r="D1178" s="70" t="s">
        <v>1055</v>
      </c>
      <c r="E1178" s="70" t="s">
        <v>1173</v>
      </c>
      <c r="F1178" s="70" t="s">
        <v>128</v>
      </c>
      <c r="G1178" s="69" t="s">
        <v>1379</v>
      </c>
      <c r="H1178" s="70" t="s">
        <v>1058</v>
      </c>
      <c r="I1178" s="83">
        <v>0</v>
      </c>
      <c r="J1178" s="83">
        <v>0</v>
      </c>
      <c r="K1178" s="83">
        <v>-5.8207660913467401E-11</v>
      </c>
      <c r="L1178" s="83">
        <v>0</v>
      </c>
      <c r="M1178" s="83">
        <v>0</v>
      </c>
      <c r="N1178" s="83">
        <v>-5.8207660913467401E-11</v>
      </c>
      <c r="O1178" s="35">
        <f>ROWS($A$8:N1178)</f>
        <v>1171</v>
      </c>
      <c r="P1178" s="35" t="str">
        <f>IF($A1178='Signature Page'!$H$8,O1178,"")</f>
        <v/>
      </c>
      <c r="Q1178" s="35" t="str">
        <f>IFERROR(SMALL($P$8:$P$1794,ROWS($P$8:P1178)),"")</f>
        <v/>
      </c>
      <c r="R1178" s="31" t="str">
        <f t="shared" si="18"/>
        <v>N04035410181</v>
      </c>
      <c r="S1178" s="31"/>
      <c r="T1178" s="31"/>
      <c r="U1178" s="31"/>
    </row>
    <row r="1179" spans="1:21" x14ac:dyDescent="0.25">
      <c r="A1179" s="68" t="s">
        <v>84</v>
      </c>
      <c r="B1179" s="69">
        <v>1</v>
      </c>
      <c r="C1179" s="68">
        <v>35850000</v>
      </c>
      <c r="D1179" s="70" t="s">
        <v>1055</v>
      </c>
      <c r="E1179" s="70" t="s">
        <v>1173</v>
      </c>
      <c r="F1179" s="70" t="s">
        <v>128</v>
      </c>
      <c r="G1179" s="69" t="s">
        <v>415</v>
      </c>
      <c r="H1179" s="70" t="s">
        <v>1058</v>
      </c>
      <c r="I1179" s="83">
        <v>-912</v>
      </c>
      <c r="J1179" s="83">
        <v>0</v>
      </c>
      <c r="K1179" s="83">
        <v>0</v>
      </c>
      <c r="L1179" s="83">
        <v>0</v>
      </c>
      <c r="M1179" s="83">
        <v>0</v>
      </c>
      <c r="N1179" s="83">
        <v>-912</v>
      </c>
      <c r="O1179" s="35">
        <f>ROWS($A$8:N1179)</f>
        <v>1172</v>
      </c>
      <c r="P1179" s="35" t="str">
        <f>IF($A1179='Signature Page'!$H$8,O1179,"")</f>
        <v/>
      </c>
      <c r="Q1179" s="35" t="str">
        <f>IFERROR(SMALL($P$8:$P$1794,ROWS($P$8:P1179)),"")</f>
        <v/>
      </c>
      <c r="R1179" s="31" t="str">
        <f t="shared" si="18"/>
        <v>N04035850000</v>
      </c>
      <c r="S1179" s="31"/>
      <c r="T1179" s="31"/>
      <c r="U1179" s="31"/>
    </row>
    <row r="1180" spans="1:21" x14ac:dyDescent="0.25">
      <c r="A1180" s="68" t="s">
        <v>84</v>
      </c>
      <c r="B1180" s="69">
        <v>998</v>
      </c>
      <c r="C1180" s="68">
        <v>36008000</v>
      </c>
      <c r="D1180" s="70" t="s">
        <v>1054</v>
      </c>
      <c r="E1180" s="70" t="s">
        <v>1173</v>
      </c>
      <c r="F1180" s="70" t="s">
        <v>1105</v>
      </c>
      <c r="G1180" s="69" t="s">
        <v>1304</v>
      </c>
      <c r="H1180" s="70" t="s">
        <v>1058</v>
      </c>
      <c r="I1180" s="83">
        <v>-16375.9</v>
      </c>
      <c r="J1180" s="83">
        <v>0</v>
      </c>
      <c r="K1180" s="83">
        <v>0</v>
      </c>
      <c r="L1180" s="83">
        <v>0</v>
      </c>
      <c r="M1180" s="83">
        <v>0</v>
      </c>
      <c r="N1180" s="83">
        <v>-16375.9</v>
      </c>
      <c r="O1180" s="35">
        <f>ROWS($A$8:N1180)</f>
        <v>1173</v>
      </c>
      <c r="P1180" s="35" t="str">
        <f>IF($A1180='Signature Page'!$H$8,O1180,"")</f>
        <v/>
      </c>
      <c r="Q1180" s="35" t="str">
        <f>IFERROR(SMALL($P$8:$P$1794,ROWS($P$8:P1180)),"")</f>
        <v/>
      </c>
      <c r="R1180" s="31" t="str">
        <f t="shared" si="18"/>
        <v>N04036008000</v>
      </c>
      <c r="S1180" s="31"/>
      <c r="T1180" s="31"/>
      <c r="U1180" s="31"/>
    </row>
    <row r="1181" spans="1:21" x14ac:dyDescent="0.25">
      <c r="A1181" s="68" t="s">
        <v>84</v>
      </c>
      <c r="B1181" s="69">
        <v>5</v>
      </c>
      <c r="C1181" s="68">
        <v>36008010</v>
      </c>
      <c r="D1181" s="70" t="s">
        <v>1054</v>
      </c>
      <c r="E1181" s="70" t="s">
        <v>1173</v>
      </c>
      <c r="F1181" s="70" t="s">
        <v>1101</v>
      </c>
      <c r="G1181" s="69" t="s">
        <v>1355</v>
      </c>
      <c r="H1181" s="70" t="s">
        <v>1058</v>
      </c>
      <c r="I1181" s="83">
        <v>-12176469.140000001</v>
      </c>
      <c r="J1181" s="83">
        <v>0</v>
      </c>
      <c r="K1181" s="83">
        <v>2165523.9900000002</v>
      </c>
      <c r="L1181" s="83">
        <v>-18152447.52</v>
      </c>
      <c r="M1181" s="83">
        <v>0</v>
      </c>
      <c r="N1181" s="83">
        <v>-28163392.670000002</v>
      </c>
      <c r="O1181" s="35">
        <f>ROWS($A$8:N1181)</f>
        <v>1174</v>
      </c>
      <c r="P1181" s="35" t="str">
        <f>IF($A1181='Signature Page'!$H$8,O1181,"")</f>
        <v/>
      </c>
      <c r="Q1181" s="35" t="str">
        <f>IFERROR(SMALL($P$8:$P$1794,ROWS($P$8:P1181)),"")</f>
        <v/>
      </c>
      <c r="R1181" s="31" t="str">
        <f t="shared" si="18"/>
        <v>N04036008010</v>
      </c>
      <c r="S1181" s="31"/>
      <c r="T1181" s="31"/>
      <c r="U1181" s="31"/>
    </row>
    <row r="1182" spans="1:21" x14ac:dyDescent="0.25">
      <c r="A1182" s="68" t="s">
        <v>84</v>
      </c>
      <c r="B1182" s="69">
        <v>60</v>
      </c>
      <c r="C1182" s="68">
        <v>36008020</v>
      </c>
      <c r="D1182" s="70" t="s">
        <v>1054</v>
      </c>
      <c r="E1182" s="70" t="s">
        <v>1173</v>
      </c>
      <c r="F1182" s="70" t="s">
        <v>1105</v>
      </c>
      <c r="G1182" s="69" t="s">
        <v>1305</v>
      </c>
      <c r="H1182" s="70" t="s">
        <v>1058</v>
      </c>
      <c r="I1182" s="83">
        <v>-24879121.280000001</v>
      </c>
      <c r="J1182" s="83">
        <v>0</v>
      </c>
      <c r="K1182" s="83">
        <v>8779498.0999999996</v>
      </c>
      <c r="L1182" s="83">
        <v>-12386465.48</v>
      </c>
      <c r="M1182" s="83">
        <v>0</v>
      </c>
      <c r="N1182" s="83">
        <v>-28486088.66</v>
      </c>
      <c r="O1182" s="35">
        <f>ROWS($A$8:N1182)</f>
        <v>1175</v>
      </c>
      <c r="P1182" s="35" t="str">
        <f>IF($A1182='Signature Page'!$H$8,O1182,"")</f>
        <v/>
      </c>
      <c r="Q1182" s="35" t="str">
        <f>IFERROR(SMALL($P$8:$P$1794,ROWS($P$8:P1182)),"")</f>
        <v/>
      </c>
      <c r="R1182" s="31" t="str">
        <f t="shared" si="18"/>
        <v>N04036008020</v>
      </c>
      <c r="S1182" s="31"/>
      <c r="T1182" s="31"/>
      <c r="U1182" s="31"/>
    </row>
    <row r="1183" spans="1:21" x14ac:dyDescent="0.25">
      <c r="A1183" s="68" t="s">
        <v>84</v>
      </c>
      <c r="B1183" s="69">
        <v>998</v>
      </c>
      <c r="C1183" s="68">
        <v>36038000</v>
      </c>
      <c r="D1183" s="70" t="s">
        <v>1054</v>
      </c>
      <c r="E1183" s="70" t="s">
        <v>1173</v>
      </c>
      <c r="F1183" s="70" t="s">
        <v>1105</v>
      </c>
      <c r="G1183" s="69" t="s">
        <v>1306</v>
      </c>
      <c r="H1183" s="70" t="s">
        <v>1058</v>
      </c>
      <c r="I1183" s="83">
        <v>-14774.93</v>
      </c>
      <c r="J1183" s="83">
        <v>0</v>
      </c>
      <c r="K1183" s="83">
        <v>0</v>
      </c>
      <c r="L1183" s="83">
        <v>0</v>
      </c>
      <c r="M1183" s="83">
        <v>0</v>
      </c>
      <c r="N1183" s="83">
        <v>-14774.93</v>
      </c>
      <c r="O1183" s="35">
        <f>ROWS($A$8:N1183)</f>
        <v>1176</v>
      </c>
      <c r="P1183" s="35" t="str">
        <f>IF($A1183='Signature Page'!$H$8,O1183,"")</f>
        <v/>
      </c>
      <c r="Q1183" s="35" t="str">
        <f>IFERROR(SMALL($P$8:$P$1794,ROWS($P$8:P1183)),"")</f>
        <v/>
      </c>
      <c r="R1183" s="31" t="str">
        <f t="shared" si="18"/>
        <v>N04036038000</v>
      </c>
      <c r="S1183" s="31"/>
      <c r="T1183" s="31"/>
      <c r="U1183" s="31"/>
    </row>
    <row r="1184" spans="1:21" x14ac:dyDescent="0.25">
      <c r="A1184" s="68" t="s">
        <v>84</v>
      </c>
      <c r="B1184" s="69">
        <v>5</v>
      </c>
      <c r="C1184" s="68">
        <v>36038010</v>
      </c>
      <c r="D1184" s="70" t="s">
        <v>1054</v>
      </c>
      <c r="E1184" s="70" t="s">
        <v>1173</v>
      </c>
      <c r="F1184" s="70" t="s">
        <v>1101</v>
      </c>
      <c r="G1184" s="69" t="s">
        <v>1349</v>
      </c>
      <c r="H1184" s="70" t="s">
        <v>1058</v>
      </c>
      <c r="I1184" s="83">
        <v>0</v>
      </c>
      <c r="J1184" s="83">
        <v>0</v>
      </c>
      <c r="K1184" s="83">
        <v>79025.37</v>
      </c>
      <c r="L1184" s="83">
        <v>-79025.37</v>
      </c>
      <c r="M1184" s="83">
        <v>0</v>
      </c>
      <c r="N1184" s="83">
        <v>0</v>
      </c>
      <c r="O1184" s="35">
        <f>ROWS($A$8:N1184)</f>
        <v>1177</v>
      </c>
      <c r="P1184" s="35" t="str">
        <f>IF($A1184='Signature Page'!$H$8,O1184,"")</f>
        <v/>
      </c>
      <c r="Q1184" s="35" t="str">
        <f>IFERROR(SMALL($P$8:$P$1794,ROWS($P$8:P1184)),"")</f>
        <v/>
      </c>
      <c r="R1184" s="31" t="str">
        <f t="shared" si="18"/>
        <v>N04036038010</v>
      </c>
      <c r="S1184" s="31"/>
      <c r="T1184" s="31"/>
      <c r="U1184" s="31"/>
    </row>
    <row r="1185" spans="1:21" x14ac:dyDescent="0.25">
      <c r="A1185" s="68" t="s">
        <v>84</v>
      </c>
      <c r="B1185" s="69">
        <v>60</v>
      </c>
      <c r="C1185" s="68">
        <v>36038020</v>
      </c>
      <c r="D1185" s="70" t="s">
        <v>1054</v>
      </c>
      <c r="E1185" s="70" t="s">
        <v>1173</v>
      </c>
      <c r="F1185" s="70" t="s">
        <v>1105</v>
      </c>
      <c r="G1185" s="69" t="s">
        <v>1380</v>
      </c>
      <c r="H1185" s="70" t="s">
        <v>1058</v>
      </c>
      <c r="I1185" s="83">
        <v>-270.85000000000002</v>
      </c>
      <c r="J1185" s="83">
        <v>0</v>
      </c>
      <c r="K1185" s="83">
        <v>0</v>
      </c>
      <c r="L1185" s="83">
        <v>0</v>
      </c>
      <c r="M1185" s="83">
        <v>0</v>
      </c>
      <c r="N1185" s="83">
        <v>-270.85000000000002</v>
      </c>
      <c r="O1185" s="35">
        <f>ROWS($A$8:N1185)</f>
        <v>1178</v>
      </c>
      <c r="P1185" s="35" t="str">
        <f>IF($A1185='Signature Page'!$H$8,O1185,"")</f>
        <v/>
      </c>
      <c r="Q1185" s="35" t="str">
        <f>IFERROR(SMALL($P$8:$P$1794,ROWS($P$8:P1185)),"")</f>
        <v/>
      </c>
      <c r="R1185" s="31" t="str">
        <f t="shared" si="18"/>
        <v>N04036038020</v>
      </c>
      <c r="S1185" s="31"/>
      <c r="T1185" s="31"/>
      <c r="U1185" s="31"/>
    </row>
    <row r="1186" spans="1:21" x14ac:dyDescent="0.25">
      <c r="A1186" s="68" t="s">
        <v>84</v>
      </c>
      <c r="B1186" s="69">
        <v>1</v>
      </c>
      <c r="C1186" s="68">
        <v>36260000</v>
      </c>
      <c r="D1186" s="70" t="s">
        <v>1053</v>
      </c>
      <c r="E1186" s="70" t="s">
        <v>1173</v>
      </c>
      <c r="F1186" s="70" t="s">
        <v>128</v>
      </c>
      <c r="G1186" s="69" t="s">
        <v>434</v>
      </c>
      <c r="H1186" s="70" t="s">
        <v>1058</v>
      </c>
      <c r="I1186" s="83">
        <v>-399245.77</v>
      </c>
      <c r="J1186" s="83">
        <v>-210290.19</v>
      </c>
      <c r="K1186" s="83">
        <v>407456.54</v>
      </c>
      <c r="L1186" s="83">
        <v>0</v>
      </c>
      <c r="M1186" s="83">
        <v>0</v>
      </c>
      <c r="N1186" s="83">
        <v>-202079.42</v>
      </c>
      <c r="O1186" s="35">
        <f>ROWS($A$8:N1186)</f>
        <v>1179</v>
      </c>
      <c r="P1186" s="35" t="str">
        <f>IF($A1186='Signature Page'!$H$8,O1186,"")</f>
        <v/>
      </c>
      <c r="Q1186" s="35" t="str">
        <f>IFERROR(SMALL($P$8:$P$1794,ROWS($P$8:P1186)),"")</f>
        <v/>
      </c>
      <c r="R1186" s="31" t="str">
        <f t="shared" si="18"/>
        <v>N04036260000</v>
      </c>
      <c r="S1186" s="31"/>
      <c r="T1186" s="31"/>
      <c r="U1186" s="31"/>
    </row>
    <row r="1187" spans="1:21" x14ac:dyDescent="0.25">
      <c r="A1187" s="68" t="s">
        <v>84</v>
      </c>
      <c r="B1187" s="69">
        <v>1</v>
      </c>
      <c r="C1187" s="68" t="s">
        <v>504</v>
      </c>
      <c r="D1187" s="70" t="s">
        <v>1055</v>
      </c>
      <c r="E1187" s="70" t="s">
        <v>1173</v>
      </c>
      <c r="F1187" s="70" t="s">
        <v>128</v>
      </c>
      <c r="G1187" s="69" t="s">
        <v>505</v>
      </c>
      <c r="H1187" s="70" t="s">
        <v>1058</v>
      </c>
      <c r="I1187" s="83">
        <v>-162836.68</v>
      </c>
      <c r="J1187" s="83">
        <v>-21693.9</v>
      </c>
      <c r="K1187" s="83">
        <v>0</v>
      </c>
      <c r="L1187" s="83">
        <v>0</v>
      </c>
      <c r="M1187" s="83">
        <v>0</v>
      </c>
      <c r="N1187" s="83">
        <v>-184530.58</v>
      </c>
      <c r="O1187" s="35">
        <f>ROWS($A$8:N1187)</f>
        <v>1180</v>
      </c>
      <c r="P1187" s="35" t="str">
        <f>IF($A1187='Signature Page'!$H$8,O1187,"")</f>
        <v/>
      </c>
      <c r="Q1187" s="35" t="str">
        <f>IFERROR(SMALL($P$8:$P$1794,ROWS($P$8:P1187)),"")</f>
        <v/>
      </c>
      <c r="R1187" s="31" t="str">
        <f t="shared" si="18"/>
        <v>N04037G70000</v>
      </c>
      <c r="S1187" s="31"/>
      <c r="T1187" s="31"/>
      <c r="U1187" s="31"/>
    </row>
    <row r="1188" spans="1:21" x14ac:dyDescent="0.25">
      <c r="A1188" s="68" t="s">
        <v>84</v>
      </c>
      <c r="B1188" s="69">
        <v>5</v>
      </c>
      <c r="C1188" s="68" t="s">
        <v>512</v>
      </c>
      <c r="D1188" s="70" t="s">
        <v>1055</v>
      </c>
      <c r="E1188" s="70" t="s">
        <v>1173</v>
      </c>
      <c r="F1188" s="70" t="s">
        <v>1101</v>
      </c>
      <c r="G1188" s="69" t="s">
        <v>513</v>
      </c>
      <c r="H1188" s="70" t="s">
        <v>1058</v>
      </c>
      <c r="I1188" s="83">
        <v>-9167492.1799999997</v>
      </c>
      <c r="J1188" s="83">
        <v>-3147251.07</v>
      </c>
      <c r="K1188" s="83">
        <v>1618374.04</v>
      </c>
      <c r="L1188" s="83">
        <v>0</v>
      </c>
      <c r="M1188" s="83">
        <v>0</v>
      </c>
      <c r="N1188" s="83">
        <v>-10696369.210000001</v>
      </c>
      <c r="O1188" s="35">
        <f>ROWS($A$8:N1188)</f>
        <v>1181</v>
      </c>
      <c r="P1188" s="35" t="str">
        <f>IF($A1188='Signature Page'!$H$8,O1188,"")</f>
        <v/>
      </c>
      <c r="Q1188" s="35" t="str">
        <f>IFERROR(SMALL($P$8:$P$1794,ROWS($P$8:P1188)),"")</f>
        <v/>
      </c>
      <c r="R1188" s="31" t="str">
        <f t="shared" si="18"/>
        <v>N04037K10000</v>
      </c>
      <c r="S1188" s="31"/>
      <c r="T1188" s="31"/>
      <c r="U1188" s="31"/>
    </row>
    <row r="1189" spans="1:21" x14ac:dyDescent="0.25">
      <c r="A1189" s="68" t="s">
        <v>84</v>
      </c>
      <c r="B1189" s="69">
        <v>1</v>
      </c>
      <c r="C1189" s="68">
        <v>38720000</v>
      </c>
      <c r="D1189" s="70" t="s">
        <v>1055</v>
      </c>
      <c r="E1189" s="70" t="s">
        <v>1173</v>
      </c>
      <c r="F1189" s="70" t="s">
        <v>128</v>
      </c>
      <c r="G1189" s="69" t="s">
        <v>550</v>
      </c>
      <c r="H1189" s="70" t="s">
        <v>1058</v>
      </c>
      <c r="I1189" s="83">
        <v>-299536.45</v>
      </c>
      <c r="J1189" s="83">
        <v>-63500</v>
      </c>
      <c r="K1189" s="83">
        <v>250000</v>
      </c>
      <c r="L1189" s="83">
        <v>0</v>
      </c>
      <c r="M1189" s="83">
        <v>0</v>
      </c>
      <c r="N1189" s="83">
        <v>-113036.45</v>
      </c>
      <c r="O1189" s="35">
        <f>ROWS($A$8:N1189)</f>
        <v>1182</v>
      </c>
      <c r="P1189" s="35" t="str">
        <f>IF($A1189='Signature Page'!$H$8,O1189,"")</f>
        <v/>
      </c>
      <c r="Q1189" s="35" t="str">
        <f>IFERROR(SMALL($P$8:$P$1794,ROWS($P$8:P1189)),"")</f>
        <v/>
      </c>
      <c r="R1189" s="31" t="str">
        <f t="shared" si="18"/>
        <v>N04038720000</v>
      </c>
      <c r="S1189" s="31"/>
      <c r="T1189" s="31"/>
      <c r="U1189" s="31"/>
    </row>
    <row r="1190" spans="1:21" x14ac:dyDescent="0.25">
      <c r="A1190" s="68" t="s">
        <v>84</v>
      </c>
      <c r="B1190" s="69">
        <v>998</v>
      </c>
      <c r="C1190" s="68">
        <v>39078000</v>
      </c>
      <c r="D1190" s="70" t="s">
        <v>1054</v>
      </c>
      <c r="E1190" s="70" t="s">
        <v>1173</v>
      </c>
      <c r="F1190" s="70" t="s">
        <v>1105</v>
      </c>
      <c r="G1190" s="69" t="s">
        <v>1299</v>
      </c>
      <c r="H1190" s="70" t="s">
        <v>1058</v>
      </c>
      <c r="I1190" s="83">
        <v>-894575.77</v>
      </c>
      <c r="J1190" s="83">
        <v>0</v>
      </c>
      <c r="K1190" s="83">
        <v>0</v>
      </c>
      <c r="L1190" s="83">
        <v>0</v>
      </c>
      <c r="M1190" s="83">
        <v>0</v>
      </c>
      <c r="N1190" s="83">
        <v>-894575.77</v>
      </c>
      <c r="O1190" s="35">
        <f>ROWS($A$8:N1190)</f>
        <v>1183</v>
      </c>
      <c r="P1190" s="35" t="str">
        <f>IF($A1190='Signature Page'!$H$8,O1190,"")</f>
        <v/>
      </c>
      <c r="Q1190" s="35" t="str">
        <f>IFERROR(SMALL($P$8:$P$1794,ROWS($P$8:P1190)),"")</f>
        <v/>
      </c>
      <c r="R1190" s="31" t="str">
        <f t="shared" si="18"/>
        <v>N04039078000</v>
      </c>
      <c r="S1190" s="31"/>
      <c r="T1190" s="31"/>
      <c r="U1190" s="31"/>
    </row>
    <row r="1191" spans="1:21" x14ac:dyDescent="0.25">
      <c r="A1191" s="68" t="s">
        <v>84</v>
      </c>
      <c r="B1191" s="69">
        <v>5</v>
      </c>
      <c r="C1191" s="68">
        <v>39078010</v>
      </c>
      <c r="D1191" s="70" t="s">
        <v>1054</v>
      </c>
      <c r="E1191" s="70" t="s">
        <v>1173</v>
      </c>
      <c r="F1191" s="70" t="s">
        <v>1101</v>
      </c>
      <c r="G1191" s="69" t="s">
        <v>1308</v>
      </c>
      <c r="H1191" s="70" t="s">
        <v>1058</v>
      </c>
      <c r="I1191" s="83">
        <v>-273837.12</v>
      </c>
      <c r="J1191" s="83">
        <v>0</v>
      </c>
      <c r="K1191" s="83">
        <v>185846.45</v>
      </c>
      <c r="L1191" s="83">
        <v>-719813.85</v>
      </c>
      <c r="M1191" s="83">
        <v>0</v>
      </c>
      <c r="N1191" s="83">
        <v>-807804.52</v>
      </c>
      <c r="O1191" s="35">
        <f>ROWS($A$8:N1191)</f>
        <v>1184</v>
      </c>
      <c r="P1191" s="35" t="str">
        <f>IF($A1191='Signature Page'!$H$8,O1191,"")</f>
        <v/>
      </c>
      <c r="Q1191" s="35" t="str">
        <f>IFERROR(SMALL($P$8:$P$1794,ROWS($P$8:P1191)),"")</f>
        <v/>
      </c>
      <c r="R1191" s="31" t="str">
        <f t="shared" si="18"/>
        <v>N04039078010</v>
      </c>
      <c r="S1191" s="31"/>
      <c r="T1191" s="31"/>
      <c r="U1191" s="31"/>
    </row>
    <row r="1192" spans="1:21" x14ac:dyDescent="0.25">
      <c r="A1192" s="68" t="s">
        <v>84</v>
      </c>
      <c r="B1192" s="69">
        <v>60</v>
      </c>
      <c r="C1192" s="68">
        <v>39078020</v>
      </c>
      <c r="D1192" s="70" t="s">
        <v>1054</v>
      </c>
      <c r="E1192" s="70" t="s">
        <v>1173</v>
      </c>
      <c r="F1192" s="70" t="s">
        <v>1105</v>
      </c>
      <c r="G1192" s="69" t="s">
        <v>1310</v>
      </c>
      <c r="H1192" s="70" t="s">
        <v>1058</v>
      </c>
      <c r="I1192" s="83">
        <v>-3830272.81</v>
      </c>
      <c r="J1192" s="83">
        <v>0</v>
      </c>
      <c r="K1192" s="83">
        <v>695043.25</v>
      </c>
      <c r="L1192" s="83">
        <v>0</v>
      </c>
      <c r="M1192" s="83">
        <v>0</v>
      </c>
      <c r="N1192" s="83">
        <v>-3135229.56</v>
      </c>
      <c r="O1192" s="35">
        <f>ROWS($A$8:N1192)</f>
        <v>1185</v>
      </c>
      <c r="P1192" s="35" t="str">
        <f>IF($A1192='Signature Page'!$H$8,O1192,"")</f>
        <v/>
      </c>
      <c r="Q1192" s="35" t="str">
        <f>IFERROR(SMALL($P$8:$P$1794,ROWS($P$8:P1192)),"")</f>
        <v/>
      </c>
      <c r="R1192" s="31" t="str">
        <f t="shared" si="18"/>
        <v>N04039078020</v>
      </c>
      <c r="S1192" s="31"/>
      <c r="T1192" s="31"/>
      <c r="U1192" s="31"/>
    </row>
    <row r="1193" spans="1:21" x14ac:dyDescent="0.25">
      <c r="A1193" s="68" t="s">
        <v>84</v>
      </c>
      <c r="B1193" s="69">
        <v>1</v>
      </c>
      <c r="C1193" s="68">
        <v>39480000</v>
      </c>
      <c r="D1193" s="70" t="s">
        <v>1054</v>
      </c>
      <c r="E1193" s="70" t="s">
        <v>1173</v>
      </c>
      <c r="F1193" s="70" t="s">
        <v>128</v>
      </c>
      <c r="G1193" s="69" t="s">
        <v>578</v>
      </c>
      <c r="H1193" s="70" t="s">
        <v>1058</v>
      </c>
      <c r="I1193" s="83">
        <v>-1035486.02</v>
      </c>
      <c r="J1193" s="83">
        <v>0</v>
      </c>
      <c r="K1193" s="83">
        <v>813162.27</v>
      </c>
      <c r="L1193" s="83">
        <v>0</v>
      </c>
      <c r="M1193" s="83">
        <v>0</v>
      </c>
      <c r="N1193" s="83">
        <v>-222323.75</v>
      </c>
      <c r="O1193" s="35">
        <f>ROWS($A$8:N1193)</f>
        <v>1186</v>
      </c>
      <c r="P1193" s="35" t="str">
        <f>IF($A1193='Signature Page'!$H$8,O1193,"")</f>
        <v/>
      </c>
      <c r="Q1193" s="35" t="str">
        <f>IFERROR(SMALL($P$8:$P$1794,ROWS($P$8:P1193)),"")</f>
        <v/>
      </c>
      <c r="R1193" s="31" t="str">
        <f t="shared" si="18"/>
        <v>N04039480000</v>
      </c>
      <c r="S1193" s="31"/>
      <c r="T1193" s="31"/>
      <c r="U1193" s="31"/>
    </row>
    <row r="1194" spans="1:21" x14ac:dyDescent="0.25">
      <c r="A1194" s="68" t="s">
        <v>84</v>
      </c>
      <c r="B1194" s="69">
        <v>1</v>
      </c>
      <c r="C1194" s="68">
        <v>39580000</v>
      </c>
      <c r="D1194" s="70" t="s">
        <v>1057</v>
      </c>
      <c r="E1194" s="70" t="s">
        <v>1173</v>
      </c>
      <c r="F1194" s="70" t="s">
        <v>128</v>
      </c>
      <c r="G1194" s="69" t="s">
        <v>579</v>
      </c>
      <c r="H1194" s="70" t="s">
        <v>1058</v>
      </c>
      <c r="I1194" s="83">
        <v>-102904.39</v>
      </c>
      <c r="J1194" s="83">
        <v>-89230.68</v>
      </c>
      <c r="K1194" s="83">
        <v>9152.7800000000007</v>
      </c>
      <c r="L1194" s="83">
        <v>0</v>
      </c>
      <c r="M1194" s="83">
        <v>0</v>
      </c>
      <c r="N1194" s="83">
        <v>-182982.29</v>
      </c>
      <c r="O1194" s="35">
        <f>ROWS($A$8:N1194)</f>
        <v>1187</v>
      </c>
      <c r="P1194" s="35" t="str">
        <f>IF($A1194='Signature Page'!$H$8,O1194,"")</f>
        <v/>
      </c>
      <c r="Q1194" s="35" t="str">
        <f>IFERROR(SMALL($P$8:$P$1794,ROWS($P$8:P1194)),"")</f>
        <v/>
      </c>
      <c r="R1194" s="31" t="str">
        <f t="shared" si="18"/>
        <v>N04039580000</v>
      </c>
      <c r="S1194" s="31"/>
      <c r="T1194" s="31"/>
      <c r="U1194" s="31"/>
    </row>
    <row r="1195" spans="1:21" x14ac:dyDescent="0.25">
      <c r="A1195" s="68" t="s">
        <v>84</v>
      </c>
      <c r="B1195" s="69">
        <v>1</v>
      </c>
      <c r="C1195" s="68">
        <v>39590000</v>
      </c>
      <c r="D1195" s="70" t="s">
        <v>1055</v>
      </c>
      <c r="E1195" s="70" t="s">
        <v>1173</v>
      </c>
      <c r="F1195" s="70" t="s">
        <v>128</v>
      </c>
      <c r="G1195" s="69" t="s">
        <v>584</v>
      </c>
      <c r="H1195" s="70" t="s">
        <v>1058</v>
      </c>
      <c r="I1195" s="83">
        <v>-1419803.21</v>
      </c>
      <c r="J1195" s="83">
        <v>-10217892.060000001</v>
      </c>
      <c r="K1195" s="83">
        <v>9994344.2500000093</v>
      </c>
      <c r="L1195" s="83">
        <v>0</v>
      </c>
      <c r="M1195" s="83">
        <v>0</v>
      </c>
      <c r="N1195" s="83">
        <v>-1643351.01999999</v>
      </c>
      <c r="O1195" s="35">
        <f>ROWS($A$8:N1195)</f>
        <v>1188</v>
      </c>
      <c r="P1195" s="35" t="str">
        <f>IF($A1195='Signature Page'!$H$8,O1195,"")</f>
        <v/>
      </c>
      <c r="Q1195" s="35" t="str">
        <f>IFERROR(SMALL($P$8:$P$1794,ROWS($P$8:P1195)),"")</f>
        <v/>
      </c>
      <c r="R1195" s="31" t="str">
        <f t="shared" si="18"/>
        <v>N04039590000</v>
      </c>
      <c r="S1195" s="31"/>
      <c r="T1195" s="31"/>
      <c r="U1195" s="31"/>
    </row>
    <row r="1196" spans="1:21" x14ac:dyDescent="0.25">
      <c r="A1196" s="68" t="s">
        <v>84</v>
      </c>
      <c r="B1196" s="69">
        <v>1</v>
      </c>
      <c r="C1196" s="68">
        <v>39590002</v>
      </c>
      <c r="D1196" s="70" t="s">
        <v>1055</v>
      </c>
      <c r="E1196" s="70" t="s">
        <v>1173</v>
      </c>
      <c r="F1196" s="70" t="s">
        <v>128</v>
      </c>
      <c r="G1196" s="69" t="s">
        <v>585</v>
      </c>
      <c r="H1196" s="70" t="s">
        <v>1058</v>
      </c>
      <c r="I1196" s="83">
        <v>-61142.89</v>
      </c>
      <c r="J1196" s="83">
        <v>-37766.04</v>
      </c>
      <c r="K1196" s="83">
        <v>27261.25</v>
      </c>
      <c r="L1196" s="83">
        <v>0</v>
      </c>
      <c r="M1196" s="83">
        <v>0</v>
      </c>
      <c r="N1196" s="83">
        <v>-71647.679999999993</v>
      </c>
      <c r="O1196" s="35">
        <f>ROWS($A$8:N1196)</f>
        <v>1189</v>
      </c>
      <c r="P1196" s="35" t="str">
        <f>IF($A1196='Signature Page'!$H$8,O1196,"")</f>
        <v/>
      </c>
      <c r="Q1196" s="35" t="str">
        <f>IFERROR(SMALL($P$8:$P$1794,ROWS($P$8:P1196)),"")</f>
        <v/>
      </c>
      <c r="R1196" s="31" t="str">
        <f t="shared" si="18"/>
        <v>N04039590002</v>
      </c>
      <c r="S1196" s="31"/>
      <c r="T1196" s="31"/>
      <c r="U1196" s="31"/>
    </row>
    <row r="1197" spans="1:21" x14ac:dyDescent="0.25">
      <c r="A1197" s="68" t="s">
        <v>84</v>
      </c>
      <c r="B1197" s="69">
        <v>1</v>
      </c>
      <c r="C1197" s="68">
        <v>39590003</v>
      </c>
      <c r="D1197" s="70" t="s">
        <v>1055</v>
      </c>
      <c r="E1197" s="70" t="s">
        <v>1173</v>
      </c>
      <c r="F1197" s="70" t="s">
        <v>128</v>
      </c>
      <c r="G1197" s="69" t="s">
        <v>586</v>
      </c>
      <c r="H1197" s="70" t="s">
        <v>1058</v>
      </c>
      <c r="I1197" s="83">
        <v>-542300.43999999994</v>
      </c>
      <c r="J1197" s="83">
        <v>0</v>
      </c>
      <c r="K1197" s="83">
        <v>90492.56</v>
      </c>
      <c r="L1197" s="83">
        <v>0</v>
      </c>
      <c r="M1197" s="83">
        <v>0</v>
      </c>
      <c r="N1197" s="83">
        <v>-451807.88</v>
      </c>
      <c r="O1197" s="35">
        <f>ROWS($A$8:N1197)</f>
        <v>1190</v>
      </c>
      <c r="P1197" s="35" t="str">
        <f>IF($A1197='Signature Page'!$H$8,O1197,"")</f>
        <v/>
      </c>
      <c r="Q1197" s="35" t="str">
        <f>IFERROR(SMALL($P$8:$P$1794,ROWS($P$8:P1197)),"")</f>
        <v/>
      </c>
      <c r="R1197" s="31" t="str">
        <f t="shared" si="18"/>
        <v>N04039590003</v>
      </c>
      <c r="S1197" s="31"/>
      <c r="T1197" s="31"/>
      <c r="U1197" s="31"/>
    </row>
    <row r="1198" spans="1:21" x14ac:dyDescent="0.25">
      <c r="A1198" s="68" t="s">
        <v>84</v>
      </c>
      <c r="B1198" s="69">
        <v>1</v>
      </c>
      <c r="C1198" s="68">
        <v>39750000</v>
      </c>
      <c r="D1198" s="70" t="s">
        <v>1055</v>
      </c>
      <c r="E1198" s="70" t="s">
        <v>1173</v>
      </c>
      <c r="F1198" s="70" t="s">
        <v>128</v>
      </c>
      <c r="G1198" s="69" t="s">
        <v>589</v>
      </c>
      <c r="H1198" s="70" t="s">
        <v>1058</v>
      </c>
      <c r="I1198" s="83">
        <v>-940944.27</v>
      </c>
      <c r="J1198" s="83">
        <v>-317678.19</v>
      </c>
      <c r="K1198" s="83">
        <v>578002.62</v>
      </c>
      <c r="L1198" s="83">
        <v>0</v>
      </c>
      <c r="M1198" s="83">
        <v>0</v>
      </c>
      <c r="N1198" s="83">
        <v>-680619.84</v>
      </c>
      <c r="O1198" s="35">
        <f>ROWS($A$8:N1198)</f>
        <v>1191</v>
      </c>
      <c r="P1198" s="35" t="str">
        <f>IF($A1198='Signature Page'!$H$8,O1198,"")</f>
        <v/>
      </c>
      <c r="Q1198" s="35" t="str">
        <f>IFERROR(SMALL($P$8:$P$1794,ROWS($P$8:P1198)),"")</f>
        <v/>
      </c>
      <c r="R1198" s="31" t="str">
        <f t="shared" si="18"/>
        <v>N04039750000</v>
      </c>
      <c r="S1198" s="31"/>
      <c r="T1198" s="31"/>
      <c r="U1198" s="31"/>
    </row>
    <row r="1199" spans="1:21" x14ac:dyDescent="0.25">
      <c r="A1199" s="68" t="s">
        <v>84</v>
      </c>
      <c r="B1199" s="69">
        <v>1</v>
      </c>
      <c r="C1199" s="68">
        <v>39750002</v>
      </c>
      <c r="D1199" s="70" t="s">
        <v>1055</v>
      </c>
      <c r="E1199" s="70" t="s">
        <v>1173</v>
      </c>
      <c r="F1199" s="70" t="s">
        <v>128</v>
      </c>
      <c r="G1199" s="69" t="s">
        <v>591</v>
      </c>
      <c r="H1199" s="70" t="s">
        <v>1058</v>
      </c>
      <c r="I1199" s="83">
        <v>-1560158.93</v>
      </c>
      <c r="J1199" s="83">
        <v>-643902.61</v>
      </c>
      <c r="K1199" s="83">
        <v>947184</v>
      </c>
      <c r="L1199" s="83">
        <v>0</v>
      </c>
      <c r="M1199" s="83">
        <v>0</v>
      </c>
      <c r="N1199" s="83">
        <v>-1256877.54</v>
      </c>
      <c r="O1199" s="35">
        <f>ROWS($A$8:N1199)</f>
        <v>1192</v>
      </c>
      <c r="P1199" s="35" t="str">
        <f>IF($A1199='Signature Page'!$H$8,O1199,"")</f>
        <v/>
      </c>
      <c r="Q1199" s="35" t="str">
        <f>IFERROR(SMALL($P$8:$P$1794,ROWS($P$8:P1199)),"")</f>
        <v/>
      </c>
      <c r="R1199" s="31" t="str">
        <f t="shared" si="18"/>
        <v>N04039750002</v>
      </c>
      <c r="S1199" s="31"/>
      <c r="T1199" s="31"/>
      <c r="U1199" s="31"/>
    </row>
    <row r="1200" spans="1:21" x14ac:dyDescent="0.25">
      <c r="A1200" s="68" t="s">
        <v>84</v>
      </c>
      <c r="B1200" s="69">
        <v>5</v>
      </c>
      <c r="C1200" s="68">
        <v>39880000</v>
      </c>
      <c r="D1200" s="70" t="s">
        <v>1055</v>
      </c>
      <c r="E1200" s="70" t="s">
        <v>1173</v>
      </c>
      <c r="F1200" s="70" t="s">
        <v>1101</v>
      </c>
      <c r="G1200" s="69" t="s">
        <v>596</v>
      </c>
      <c r="H1200" s="70" t="s">
        <v>1058</v>
      </c>
      <c r="I1200" s="83">
        <v>-1204577.3700000001</v>
      </c>
      <c r="J1200" s="83">
        <v>-373201</v>
      </c>
      <c r="K1200" s="83">
        <v>961310.93</v>
      </c>
      <c r="L1200" s="83">
        <v>0</v>
      </c>
      <c r="M1200" s="83">
        <v>0</v>
      </c>
      <c r="N1200" s="83">
        <v>-616467.43999999994</v>
      </c>
      <c r="O1200" s="35">
        <f>ROWS($A$8:N1200)</f>
        <v>1193</v>
      </c>
      <c r="P1200" s="35" t="str">
        <f>IF($A1200='Signature Page'!$H$8,O1200,"")</f>
        <v/>
      </c>
      <c r="Q1200" s="35" t="str">
        <f>IFERROR(SMALL($P$8:$P$1794,ROWS($P$8:P1200)),"")</f>
        <v/>
      </c>
      <c r="R1200" s="31" t="str">
        <f t="shared" si="18"/>
        <v>N04039880000</v>
      </c>
      <c r="S1200" s="31"/>
      <c r="T1200" s="31"/>
      <c r="U1200" s="31"/>
    </row>
    <row r="1201" spans="1:21" x14ac:dyDescent="0.25">
      <c r="A1201" s="68" t="s">
        <v>84</v>
      </c>
      <c r="B1201" s="69">
        <v>22</v>
      </c>
      <c r="C1201" s="68" t="s">
        <v>692</v>
      </c>
      <c r="D1201" s="70" t="s">
        <v>1055</v>
      </c>
      <c r="E1201" s="70" t="s">
        <v>1173</v>
      </c>
      <c r="F1201" s="70" t="s">
        <v>693</v>
      </c>
      <c r="G1201" s="69" t="s">
        <v>693</v>
      </c>
      <c r="H1201" s="70" t="s">
        <v>1058</v>
      </c>
      <c r="I1201" s="83">
        <v>-0.44</v>
      </c>
      <c r="J1201" s="83">
        <v>0</v>
      </c>
      <c r="K1201" s="83">
        <v>0</v>
      </c>
      <c r="L1201" s="83">
        <v>0</v>
      </c>
      <c r="M1201" s="83">
        <v>0</v>
      </c>
      <c r="N1201" s="83">
        <v>-0.44</v>
      </c>
      <c r="O1201" s="35">
        <f>ROWS($A$8:N1201)</f>
        <v>1194</v>
      </c>
      <c r="P1201" s="35" t="str">
        <f>IF($A1201='Signature Page'!$H$8,O1201,"")</f>
        <v/>
      </c>
      <c r="Q1201" s="35" t="str">
        <f>IFERROR(SMALL($P$8:$P$1794,ROWS($P$8:P1201)),"")</f>
        <v/>
      </c>
      <c r="R1201" s="31" t="str">
        <f t="shared" si="18"/>
        <v>N04043B10000</v>
      </c>
      <c r="S1201" s="31"/>
      <c r="T1201" s="31"/>
      <c r="U1201" s="31"/>
    </row>
    <row r="1202" spans="1:21" x14ac:dyDescent="0.25">
      <c r="A1202" s="68" t="s">
        <v>84</v>
      </c>
      <c r="B1202" s="69">
        <v>1</v>
      </c>
      <c r="C1202" s="68">
        <v>49730000</v>
      </c>
      <c r="D1202" s="70" t="s">
        <v>1055</v>
      </c>
      <c r="E1202" s="70" t="s">
        <v>1173</v>
      </c>
      <c r="F1202" s="70" t="s">
        <v>128</v>
      </c>
      <c r="G1202" s="69" t="s">
        <v>931</v>
      </c>
      <c r="H1202" s="70" t="s">
        <v>1058</v>
      </c>
      <c r="I1202" s="83">
        <v>-126220.67</v>
      </c>
      <c r="J1202" s="83">
        <v>0</v>
      </c>
      <c r="K1202" s="83">
        <v>-266.89999999999998</v>
      </c>
      <c r="L1202" s="83">
        <v>20124.810000000001</v>
      </c>
      <c r="M1202" s="83">
        <v>0</v>
      </c>
      <c r="N1202" s="83">
        <v>-106362.76</v>
      </c>
      <c r="O1202" s="35">
        <f>ROWS($A$8:N1202)</f>
        <v>1195</v>
      </c>
      <c r="P1202" s="35" t="str">
        <f>IF($A1202='Signature Page'!$H$8,O1202,"")</f>
        <v/>
      </c>
      <c r="Q1202" s="35" t="str">
        <f>IFERROR(SMALL($P$8:$P$1794,ROWS($P$8:P1202)),"")</f>
        <v/>
      </c>
      <c r="R1202" s="31" t="str">
        <f t="shared" si="18"/>
        <v>N04049730000</v>
      </c>
      <c r="S1202" s="31"/>
      <c r="T1202" s="31"/>
      <c r="U1202" s="31"/>
    </row>
    <row r="1203" spans="1:21" x14ac:dyDescent="0.25">
      <c r="A1203" s="68" t="s">
        <v>84</v>
      </c>
      <c r="B1203" s="69">
        <v>1</v>
      </c>
      <c r="C1203" s="68">
        <v>49730025</v>
      </c>
      <c r="D1203" s="70" t="s">
        <v>1057</v>
      </c>
      <c r="E1203" s="70" t="s">
        <v>1173</v>
      </c>
      <c r="F1203" s="70" t="s">
        <v>128</v>
      </c>
      <c r="G1203" s="69" t="s">
        <v>933</v>
      </c>
      <c r="H1203" s="70" t="s">
        <v>1058</v>
      </c>
      <c r="I1203" s="83">
        <v>-90637.96</v>
      </c>
      <c r="J1203" s="83">
        <v>0</v>
      </c>
      <c r="K1203" s="83">
        <v>1.3642420526593899E-12</v>
      </c>
      <c r="L1203" s="83">
        <v>0</v>
      </c>
      <c r="M1203" s="83">
        <v>0</v>
      </c>
      <c r="N1203" s="83">
        <v>-90637.96</v>
      </c>
      <c r="O1203" s="35">
        <f>ROWS($A$8:N1203)</f>
        <v>1196</v>
      </c>
      <c r="P1203" s="35" t="str">
        <f>IF($A1203='Signature Page'!$H$8,O1203,"")</f>
        <v/>
      </c>
      <c r="Q1203" s="35" t="str">
        <f>IFERROR(SMALL($P$8:$P$1794,ROWS($P$8:P1203)),"")</f>
        <v/>
      </c>
      <c r="R1203" s="31" t="str">
        <f t="shared" si="18"/>
        <v>N04049730025</v>
      </c>
      <c r="S1203" s="31"/>
      <c r="T1203" s="31"/>
      <c r="U1203" s="31"/>
    </row>
    <row r="1204" spans="1:21" x14ac:dyDescent="0.25">
      <c r="A1204" s="68" t="s">
        <v>84</v>
      </c>
      <c r="B1204" s="69">
        <v>1</v>
      </c>
      <c r="C1204" s="68">
        <v>49730088</v>
      </c>
      <c r="D1204" s="70" t="s">
        <v>1057</v>
      </c>
      <c r="E1204" s="70" t="s">
        <v>1173</v>
      </c>
      <c r="F1204" s="70" t="s">
        <v>128</v>
      </c>
      <c r="G1204" s="69" t="s">
        <v>934</v>
      </c>
      <c r="H1204" s="70" t="s">
        <v>1058</v>
      </c>
      <c r="I1204" s="83">
        <v>-32647.14</v>
      </c>
      <c r="J1204" s="83">
        <v>0</v>
      </c>
      <c r="K1204" s="83">
        <v>0</v>
      </c>
      <c r="L1204" s="83">
        <v>0</v>
      </c>
      <c r="M1204" s="83">
        <v>0</v>
      </c>
      <c r="N1204" s="83">
        <v>-32647.14</v>
      </c>
      <c r="O1204" s="35">
        <f>ROWS($A$8:N1204)</f>
        <v>1197</v>
      </c>
      <c r="P1204" s="35" t="str">
        <f>IF($A1204='Signature Page'!$H$8,O1204,"")</f>
        <v/>
      </c>
      <c r="Q1204" s="35" t="str">
        <f>IFERROR(SMALL($P$8:$P$1794,ROWS($P$8:P1204)),"")</f>
        <v/>
      </c>
      <c r="R1204" s="31" t="str">
        <f t="shared" si="18"/>
        <v>N04049730088</v>
      </c>
      <c r="S1204" s="31"/>
      <c r="T1204" s="31"/>
      <c r="U1204" s="31"/>
    </row>
    <row r="1205" spans="1:21" x14ac:dyDescent="0.25">
      <c r="A1205" s="68" t="s">
        <v>84</v>
      </c>
      <c r="B1205" s="69">
        <v>1</v>
      </c>
      <c r="C1205" s="68">
        <v>49730511</v>
      </c>
      <c r="D1205" s="70" t="s">
        <v>1057</v>
      </c>
      <c r="E1205" s="70" t="s">
        <v>1173</v>
      </c>
      <c r="F1205" s="70" t="s">
        <v>128</v>
      </c>
      <c r="G1205" s="69" t="s">
        <v>938</v>
      </c>
      <c r="H1205" s="70" t="s">
        <v>1058</v>
      </c>
      <c r="I1205" s="83">
        <v>-6506.36</v>
      </c>
      <c r="J1205" s="83">
        <v>0</v>
      </c>
      <c r="K1205" s="83">
        <v>4594.51</v>
      </c>
      <c r="L1205" s="83">
        <v>0</v>
      </c>
      <c r="M1205" s="83">
        <v>0</v>
      </c>
      <c r="N1205" s="83">
        <v>-1911.85</v>
      </c>
      <c r="O1205" s="35">
        <f>ROWS($A$8:N1205)</f>
        <v>1198</v>
      </c>
      <c r="P1205" s="35" t="str">
        <f>IF($A1205='Signature Page'!$H$8,O1205,"")</f>
        <v/>
      </c>
      <c r="Q1205" s="35" t="str">
        <f>IFERROR(SMALL($P$8:$P$1794,ROWS($P$8:P1205)),"")</f>
        <v/>
      </c>
      <c r="R1205" s="31" t="str">
        <f t="shared" si="18"/>
        <v>N04049730511</v>
      </c>
      <c r="S1205" s="31"/>
      <c r="T1205" s="31"/>
      <c r="U1205" s="31"/>
    </row>
    <row r="1206" spans="1:21" x14ac:dyDescent="0.25">
      <c r="A1206" s="68" t="s">
        <v>84</v>
      </c>
      <c r="B1206" s="69">
        <v>1</v>
      </c>
      <c r="C1206" s="68">
        <v>49730512</v>
      </c>
      <c r="D1206" s="70" t="s">
        <v>1057</v>
      </c>
      <c r="E1206" s="70" t="s">
        <v>1173</v>
      </c>
      <c r="F1206" s="70" t="s">
        <v>128</v>
      </c>
      <c r="G1206" s="69" t="s">
        <v>939</v>
      </c>
      <c r="H1206" s="70" t="s">
        <v>1058</v>
      </c>
      <c r="I1206" s="83">
        <v>-13231.57</v>
      </c>
      <c r="J1206" s="83">
        <v>0</v>
      </c>
      <c r="K1206" s="83">
        <v>0</v>
      </c>
      <c r="L1206" s="83">
        <v>0</v>
      </c>
      <c r="M1206" s="83">
        <v>0</v>
      </c>
      <c r="N1206" s="83">
        <v>-13231.57</v>
      </c>
      <c r="O1206" s="35">
        <f>ROWS($A$8:N1206)</f>
        <v>1199</v>
      </c>
      <c r="P1206" s="35" t="str">
        <f>IF($A1206='Signature Page'!$H$8,O1206,"")</f>
        <v/>
      </c>
      <c r="Q1206" s="35" t="str">
        <f>IFERROR(SMALL($P$8:$P$1794,ROWS($P$8:P1206)),"")</f>
        <v/>
      </c>
      <c r="R1206" s="31" t="str">
        <f t="shared" si="18"/>
        <v>N04049730512</v>
      </c>
      <c r="S1206" s="31"/>
      <c r="T1206" s="31"/>
      <c r="U1206" s="31"/>
    </row>
    <row r="1207" spans="1:21" x14ac:dyDescent="0.25">
      <c r="A1207" s="68" t="s">
        <v>84</v>
      </c>
      <c r="B1207" s="69">
        <v>1</v>
      </c>
      <c r="C1207" s="68">
        <v>49730532</v>
      </c>
      <c r="D1207" s="70" t="s">
        <v>1057</v>
      </c>
      <c r="E1207" s="70" t="s">
        <v>1173</v>
      </c>
      <c r="F1207" s="70" t="s">
        <v>128</v>
      </c>
      <c r="G1207" s="69" t="s">
        <v>943</v>
      </c>
      <c r="H1207" s="70" t="s">
        <v>1058</v>
      </c>
      <c r="I1207" s="83">
        <v>-36644.129999999997</v>
      </c>
      <c r="J1207" s="83">
        <v>0</v>
      </c>
      <c r="K1207" s="83">
        <v>0</v>
      </c>
      <c r="L1207" s="83">
        <v>0</v>
      </c>
      <c r="M1207" s="83">
        <v>0</v>
      </c>
      <c r="N1207" s="83">
        <v>-36644.129999999997</v>
      </c>
      <c r="O1207" s="35">
        <f>ROWS($A$8:N1207)</f>
        <v>1200</v>
      </c>
      <c r="P1207" s="35" t="str">
        <f>IF($A1207='Signature Page'!$H$8,O1207,"")</f>
        <v/>
      </c>
      <c r="Q1207" s="35" t="str">
        <f>IFERROR(SMALL($P$8:$P$1794,ROWS($P$8:P1207)),"")</f>
        <v/>
      </c>
      <c r="R1207" s="31" t="str">
        <f t="shared" si="18"/>
        <v>N04049730532</v>
      </c>
      <c r="S1207" s="31"/>
      <c r="T1207" s="31"/>
      <c r="U1207" s="31"/>
    </row>
    <row r="1208" spans="1:21" x14ac:dyDescent="0.25">
      <c r="A1208" s="68" t="s">
        <v>84</v>
      </c>
      <c r="B1208" s="69">
        <v>1</v>
      </c>
      <c r="C1208" s="68">
        <v>49730538</v>
      </c>
      <c r="D1208" s="70" t="s">
        <v>1057</v>
      </c>
      <c r="E1208" s="70" t="s">
        <v>1173</v>
      </c>
      <c r="F1208" s="70" t="s">
        <v>128</v>
      </c>
      <c r="G1208" s="69" t="s">
        <v>945</v>
      </c>
      <c r="H1208" s="70" t="s">
        <v>1058</v>
      </c>
      <c r="I1208" s="83">
        <v>-167712.9</v>
      </c>
      <c r="J1208" s="83">
        <v>0</v>
      </c>
      <c r="K1208" s="83">
        <v>48397.03</v>
      </c>
      <c r="L1208" s="83">
        <v>0</v>
      </c>
      <c r="M1208" s="83">
        <v>0</v>
      </c>
      <c r="N1208" s="83">
        <v>-119315.87</v>
      </c>
      <c r="O1208" s="35">
        <f>ROWS($A$8:N1208)</f>
        <v>1201</v>
      </c>
      <c r="P1208" s="35" t="str">
        <f>IF($A1208='Signature Page'!$H$8,O1208,"")</f>
        <v/>
      </c>
      <c r="Q1208" s="35" t="str">
        <f>IFERROR(SMALL($P$8:$P$1794,ROWS($P$8:P1208)),"")</f>
        <v/>
      </c>
      <c r="R1208" s="31" t="str">
        <f t="shared" si="18"/>
        <v>N04049730538</v>
      </c>
      <c r="S1208" s="31"/>
      <c r="T1208" s="31"/>
      <c r="U1208" s="31"/>
    </row>
    <row r="1209" spans="1:21" x14ac:dyDescent="0.25">
      <c r="A1209" s="68" t="s">
        <v>84</v>
      </c>
      <c r="B1209" s="69">
        <v>1</v>
      </c>
      <c r="C1209" s="68">
        <v>49730550</v>
      </c>
      <c r="D1209" s="70" t="s">
        <v>1057</v>
      </c>
      <c r="E1209" s="70" t="s">
        <v>1173</v>
      </c>
      <c r="F1209" s="70" t="s">
        <v>128</v>
      </c>
      <c r="G1209" s="69" t="s">
        <v>946</v>
      </c>
      <c r="H1209" s="70" t="s">
        <v>1058</v>
      </c>
      <c r="I1209" s="83">
        <v>0</v>
      </c>
      <c r="J1209" s="83">
        <v>0</v>
      </c>
      <c r="K1209" s="83">
        <v>20124.810000000001</v>
      </c>
      <c r="L1209" s="83">
        <v>-20124.810000000001</v>
      </c>
      <c r="M1209" s="83">
        <v>0</v>
      </c>
      <c r="N1209" s="83">
        <v>1.09139364212751E-11</v>
      </c>
      <c r="O1209" s="35">
        <f>ROWS($A$8:N1209)</f>
        <v>1202</v>
      </c>
      <c r="P1209" s="35" t="str">
        <f>IF($A1209='Signature Page'!$H$8,O1209,"")</f>
        <v/>
      </c>
      <c r="Q1209" s="35" t="str">
        <f>IFERROR(SMALL($P$8:$P$1794,ROWS($P$8:P1209)),"")</f>
        <v/>
      </c>
      <c r="R1209" s="31" t="str">
        <f t="shared" si="18"/>
        <v>N04049730550</v>
      </c>
      <c r="S1209" s="31"/>
      <c r="T1209" s="31"/>
      <c r="U1209" s="31"/>
    </row>
    <row r="1210" spans="1:21" x14ac:dyDescent="0.25">
      <c r="A1210" s="68" t="s">
        <v>84</v>
      </c>
      <c r="B1210" s="69">
        <v>1</v>
      </c>
      <c r="C1210" s="68">
        <v>49730556</v>
      </c>
      <c r="D1210" s="70" t="s">
        <v>1057</v>
      </c>
      <c r="E1210" s="70" t="s">
        <v>1173</v>
      </c>
      <c r="F1210" s="70" t="s">
        <v>128</v>
      </c>
      <c r="G1210" s="69" t="s">
        <v>948</v>
      </c>
      <c r="H1210" s="70" t="s">
        <v>1058</v>
      </c>
      <c r="I1210" s="83">
        <v>-538434.97</v>
      </c>
      <c r="J1210" s="83">
        <v>0</v>
      </c>
      <c r="K1210" s="83">
        <v>-352.70000000000402</v>
      </c>
      <c r="L1210" s="83">
        <v>0</v>
      </c>
      <c r="M1210" s="83">
        <v>0</v>
      </c>
      <c r="N1210" s="83">
        <v>-538787.67000000004</v>
      </c>
      <c r="O1210" s="35">
        <f>ROWS($A$8:N1210)</f>
        <v>1203</v>
      </c>
      <c r="P1210" s="35" t="str">
        <f>IF($A1210='Signature Page'!$H$8,O1210,"")</f>
        <v/>
      </c>
      <c r="Q1210" s="35" t="str">
        <f>IFERROR(SMALL($P$8:$P$1794,ROWS($P$8:P1210)),"")</f>
        <v/>
      </c>
      <c r="R1210" s="31" t="str">
        <f t="shared" si="18"/>
        <v>N04049730556</v>
      </c>
      <c r="S1210" s="31"/>
      <c r="T1210" s="31"/>
      <c r="U1210" s="31"/>
    </row>
    <row r="1211" spans="1:21" x14ac:dyDescent="0.25">
      <c r="A1211" s="68" t="s">
        <v>84</v>
      </c>
      <c r="B1211" s="69">
        <v>1</v>
      </c>
      <c r="C1211" s="68">
        <v>49730577</v>
      </c>
      <c r="D1211" s="70" t="s">
        <v>1057</v>
      </c>
      <c r="E1211" s="70" t="s">
        <v>1173</v>
      </c>
      <c r="F1211" s="70" t="s">
        <v>128</v>
      </c>
      <c r="G1211" s="69" t="s">
        <v>949</v>
      </c>
      <c r="H1211" s="70" t="s">
        <v>1058</v>
      </c>
      <c r="I1211" s="83">
        <v>-14066.66</v>
      </c>
      <c r="J1211" s="83">
        <v>0</v>
      </c>
      <c r="K1211" s="83">
        <v>2400</v>
      </c>
      <c r="L1211" s="83">
        <v>0</v>
      </c>
      <c r="M1211" s="83">
        <v>0</v>
      </c>
      <c r="N1211" s="83">
        <v>-11666.66</v>
      </c>
      <c r="O1211" s="35">
        <f>ROWS($A$8:N1211)</f>
        <v>1204</v>
      </c>
      <c r="P1211" s="35" t="str">
        <f>IF($A1211='Signature Page'!$H$8,O1211,"")</f>
        <v/>
      </c>
      <c r="Q1211" s="35" t="str">
        <f>IFERROR(SMALL($P$8:$P$1794,ROWS($P$8:P1211)),"")</f>
        <v/>
      </c>
      <c r="R1211" s="31" t="str">
        <f t="shared" si="18"/>
        <v>N04049730577</v>
      </c>
      <c r="S1211" s="31"/>
      <c r="T1211" s="31"/>
      <c r="U1211" s="31"/>
    </row>
    <row r="1212" spans="1:21" x14ac:dyDescent="0.25">
      <c r="A1212" s="68" t="s">
        <v>84</v>
      </c>
      <c r="B1212" s="69">
        <v>1</v>
      </c>
      <c r="C1212" s="68">
        <v>49730582</v>
      </c>
      <c r="D1212" s="70" t="s">
        <v>1057</v>
      </c>
      <c r="E1212" s="70" t="s">
        <v>1173</v>
      </c>
      <c r="F1212" s="70" t="s">
        <v>128</v>
      </c>
      <c r="G1212" s="69" t="s">
        <v>950</v>
      </c>
      <c r="H1212" s="70" t="s">
        <v>1058</v>
      </c>
      <c r="I1212" s="83">
        <v>-1561.49</v>
      </c>
      <c r="J1212" s="83">
        <v>0</v>
      </c>
      <c r="K1212" s="83">
        <v>0</v>
      </c>
      <c r="L1212" s="83">
        <v>0</v>
      </c>
      <c r="M1212" s="83">
        <v>0</v>
      </c>
      <c r="N1212" s="83">
        <v>-1561.49</v>
      </c>
      <c r="O1212" s="35">
        <f>ROWS($A$8:N1212)</f>
        <v>1205</v>
      </c>
      <c r="P1212" s="35" t="str">
        <f>IF($A1212='Signature Page'!$H$8,O1212,"")</f>
        <v/>
      </c>
      <c r="Q1212" s="35" t="str">
        <f>IFERROR(SMALL($P$8:$P$1794,ROWS($P$8:P1212)),"")</f>
        <v/>
      </c>
      <c r="R1212" s="31" t="str">
        <f t="shared" si="18"/>
        <v>N04049730582</v>
      </c>
      <c r="S1212" s="31"/>
      <c r="T1212" s="31"/>
      <c r="U1212" s="31"/>
    </row>
    <row r="1213" spans="1:21" x14ac:dyDescent="0.25">
      <c r="A1213" s="68" t="s">
        <v>84</v>
      </c>
      <c r="B1213" s="69">
        <v>1</v>
      </c>
      <c r="C1213" s="68">
        <v>49730585</v>
      </c>
      <c r="D1213" s="70" t="s">
        <v>1057</v>
      </c>
      <c r="E1213" s="70" t="s">
        <v>1173</v>
      </c>
      <c r="F1213" s="70" t="s">
        <v>128</v>
      </c>
      <c r="G1213" s="69" t="s">
        <v>951</v>
      </c>
      <c r="H1213" s="70" t="s">
        <v>1058</v>
      </c>
      <c r="I1213" s="83">
        <v>-101500.92</v>
      </c>
      <c r="J1213" s="83">
        <v>0</v>
      </c>
      <c r="K1213" s="83">
        <v>-262.91000000000003</v>
      </c>
      <c r="L1213" s="83">
        <v>0</v>
      </c>
      <c r="M1213" s="83">
        <v>0</v>
      </c>
      <c r="N1213" s="83">
        <v>-101763.83</v>
      </c>
      <c r="O1213" s="35">
        <f>ROWS($A$8:N1213)</f>
        <v>1206</v>
      </c>
      <c r="P1213" s="35" t="str">
        <f>IF($A1213='Signature Page'!$H$8,O1213,"")</f>
        <v/>
      </c>
      <c r="Q1213" s="35" t="str">
        <f>IFERROR(SMALL($P$8:$P$1794,ROWS($P$8:P1213)),"")</f>
        <v/>
      </c>
      <c r="R1213" s="31" t="str">
        <f t="shared" si="18"/>
        <v>N04049730585</v>
      </c>
      <c r="S1213" s="31"/>
      <c r="T1213" s="31"/>
      <c r="U1213" s="31"/>
    </row>
    <row r="1214" spans="1:21" x14ac:dyDescent="0.25">
      <c r="A1214" s="68" t="s">
        <v>84</v>
      </c>
      <c r="B1214" s="69">
        <v>1</v>
      </c>
      <c r="C1214" s="68">
        <v>49730587</v>
      </c>
      <c r="D1214" s="70" t="s">
        <v>1055</v>
      </c>
      <c r="E1214" s="70" t="s">
        <v>1173</v>
      </c>
      <c r="F1214" s="70" t="s">
        <v>128</v>
      </c>
      <c r="G1214" s="69" t="s">
        <v>952</v>
      </c>
      <c r="H1214" s="70" t="s">
        <v>1058</v>
      </c>
      <c r="I1214" s="83">
        <v>-20000</v>
      </c>
      <c r="J1214" s="83">
        <v>0</v>
      </c>
      <c r="K1214" s="83">
        <v>0</v>
      </c>
      <c r="L1214" s="83">
        <v>0</v>
      </c>
      <c r="M1214" s="83">
        <v>0</v>
      </c>
      <c r="N1214" s="83">
        <v>-20000</v>
      </c>
      <c r="O1214" s="35">
        <f>ROWS($A$8:N1214)</f>
        <v>1207</v>
      </c>
      <c r="P1214" s="35" t="str">
        <f>IF($A1214='Signature Page'!$H$8,O1214,"")</f>
        <v/>
      </c>
      <c r="Q1214" s="35" t="str">
        <f>IFERROR(SMALL($P$8:$P$1794,ROWS($P$8:P1214)),"")</f>
        <v/>
      </c>
      <c r="R1214" s="31" t="str">
        <f t="shared" si="18"/>
        <v>N04049730587</v>
      </c>
      <c r="S1214" s="31"/>
      <c r="T1214" s="31"/>
      <c r="U1214" s="31"/>
    </row>
    <row r="1215" spans="1:21" x14ac:dyDescent="0.25">
      <c r="A1215" s="68" t="s">
        <v>84</v>
      </c>
      <c r="B1215" s="69">
        <v>1</v>
      </c>
      <c r="C1215" s="68">
        <v>49730588</v>
      </c>
      <c r="D1215" s="70" t="s">
        <v>1057</v>
      </c>
      <c r="E1215" s="70" t="s">
        <v>1173</v>
      </c>
      <c r="F1215" s="70" t="s">
        <v>128</v>
      </c>
      <c r="G1215" s="69" t="s">
        <v>953</v>
      </c>
      <c r="H1215" s="70" t="s">
        <v>1058</v>
      </c>
      <c r="I1215" s="83">
        <v>-6193.7</v>
      </c>
      <c r="J1215" s="83">
        <v>0</v>
      </c>
      <c r="K1215" s="83">
        <v>0</v>
      </c>
      <c r="L1215" s="83">
        <v>0</v>
      </c>
      <c r="M1215" s="83">
        <v>0</v>
      </c>
      <c r="N1215" s="83">
        <v>-6193.7</v>
      </c>
      <c r="O1215" s="35">
        <f>ROWS($A$8:N1215)</f>
        <v>1208</v>
      </c>
      <c r="P1215" s="35" t="str">
        <f>IF($A1215='Signature Page'!$H$8,O1215,"")</f>
        <v/>
      </c>
      <c r="Q1215" s="35" t="str">
        <f>IFERROR(SMALL($P$8:$P$1794,ROWS($P$8:P1215)),"")</f>
        <v/>
      </c>
      <c r="R1215" s="31" t="str">
        <f t="shared" si="18"/>
        <v>N04049730588</v>
      </c>
      <c r="S1215" s="31"/>
      <c r="T1215" s="31"/>
      <c r="U1215" s="31"/>
    </row>
    <row r="1216" spans="1:21" x14ac:dyDescent="0.25">
      <c r="A1216" s="68" t="s">
        <v>84</v>
      </c>
      <c r="B1216" s="69">
        <v>1</v>
      </c>
      <c r="C1216" s="68">
        <v>49730590</v>
      </c>
      <c r="D1216" s="70" t="s">
        <v>1057</v>
      </c>
      <c r="E1216" s="70" t="s">
        <v>1173</v>
      </c>
      <c r="F1216" s="70" t="s">
        <v>128</v>
      </c>
      <c r="G1216" s="69" t="s">
        <v>955</v>
      </c>
      <c r="H1216" s="70" t="s">
        <v>1058</v>
      </c>
      <c r="I1216" s="83">
        <v>-163.29</v>
      </c>
      <c r="J1216" s="83">
        <v>0</v>
      </c>
      <c r="K1216" s="83">
        <v>0</v>
      </c>
      <c r="L1216" s="83">
        <v>0</v>
      </c>
      <c r="M1216" s="83">
        <v>0</v>
      </c>
      <c r="N1216" s="83">
        <v>-163.29</v>
      </c>
      <c r="O1216" s="35">
        <f>ROWS($A$8:N1216)</f>
        <v>1209</v>
      </c>
      <c r="P1216" s="35" t="str">
        <f>IF($A1216='Signature Page'!$H$8,O1216,"")</f>
        <v/>
      </c>
      <c r="Q1216" s="35" t="str">
        <f>IFERROR(SMALL($P$8:$P$1794,ROWS($P$8:P1216)),"")</f>
        <v/>
      </c>
      <c r="R1216" s="31" t="str">
        <f t="shared" si="18"/>
        <v>N04049730590</v>
      </c>
      <c r="S1216" s="31"/>
      <c r="T1216" s="31"/>
      <c r="U1216" s="31"/>
    </row>
    <row r="1217" spans="1:21" x14ac:dyDescent="0.25">
      <c r="A1217" s="68" t="s">
        <v>84</v>
      </c>
      <c r="B1217" s="69">
        <v>1</v>
      </c>
      <c r="C1217" s="68">
        <v>49730597</v>
      </c>
      <c r="D1217" s="70" t="s">
        <v>1057</v>
      </c>
      <c r="E1217" s="70" t="s">
        <v>1173</v>
      </c>
      <c r="F1217" s="70" t="s">
        <v>128</v>
      </c>
      <c r="G1217" s="69" t="s">
        <v>956</v>
      </c>
      <c r="H1217" s="70" t="s">
        <v>1058</v>
      </c>
      <c r="I1217" s="83">
        <v>-53496.77</v>
      </c>
      <c r="J1217" s="83">
        <v>0</v>
      </c>
      <c r="K1217" s="83">
        <v>-2221.9699999999998</v>
      </c>
      <c r="L1217" s="83">
        <v>0</v>
      </c>
      <c r="M1217" s="83">
        <v>0</v>
      </c>
      <c r="N1217" s="83">
        <v>-55718.74</v>
      </c>
      <c r="O1217" s="35">
        <f>ROWS($A$8:N1217)</f>
        <v>1210</v>
      </c>
      <c r="P1217" s="35" t="str">
        <f>IF($A1217='Signature Page'!$H$8,O1217,"")</f>
        <v/>
      </c>
      <c r="Q1217" s="35" t="str">
        <f>IFERROR(SMALL($P$8:$P$1794,ROWS($P$8:P1217)),"")</f>
        <v/>
      </c>
      <c r="R1217" s="31" t="str">
        <f t="shared" si="18"/>
        <v>N04049730597</v>
      </c>
      <c r="S1217" s="31"/>
      <c r="T1217" s="31"/>
      <c r="U1217" s="31"/>
    </row>
    <row r="1218" spans="1:21" x14ac:dyDescent="0.25">
      <c r="A1218" s="68" t="s">
        <v>84</v>
      </c>
      <c r="B1218" s="69">
        <v>1</v>
      </c>
      <c r="C1218" s="68">
        <v>49730598</v>
      </c>
      <c r="D1218" s="70" t="s">
        <v>1057</v>
      </c>
      <c r="E1218" s="70" t="s">
        <v>1173</v>
      </c>
      <c r="F1218" s="70" t="s">
        <v>128</v>
      </c>
      <c r="G1218" s="69" t="s">
        <v>957</v>
      </c>
      <c r="H1218" s="70" t="s">
        <v>1058</v>
      </c>
      <c r="I1218" s="83">
        <v>-2395.59</v>
      </c>
      <c r="J1218" s="83">
        <v>0</v>
      </c>
      <c r="K1218" s="83">
        <v>0</v>
      </c>
      <c r="L1218" s="83">
        <v>0</v>
      </c>
      <c r="M1218" s="83">
        <v>0</v>
      </c>
      <c r="N1218" s="83">
        <v>-2395.59</v>
      </c>
      <c r="O1218" s="35">
        <f>ROWS($A$8:N1218)</f>
        <v>1211</v>
      </c>
      <c r="P1218" s="35" t="str">
        <f>IF($A1218='Signature Page'!$H$8,O1218,"")</f>
        <v/>
      </c>
      <c r="Q1218" s="35" t="str">
        <f>IFERROR(SMALL($P$8:$P$1794,ROWS($P$8:P1218)),"")</f>
        <v/>
      </c>
      <c r="R1218" s="31" t="str">
        <f t="shared" si="18"/>
        <v>N04049730598</v>
      </c>
      <c r="S1218" s="31"/>
      <c r="T1218" s="31"/>
      <c r="U1218" s="31"/>
    </row>
    <row r="1219" spans="1:21" x14ac:dyDescent="0.25">
      <c r="A1219" s="68" t="s">
        <v>84</v>
      </c>
      <c r="B1219" s="69">
        <v>5</v>
      </c>
      <c r="C1219" s="68">
        <v>50550000</v>
      </c>
      <c r="D1219" s="70" t="s">
        <v>1055</v>
      </c>
      <c r="E1219" s="70" t="s">
        <v>1173</v>
      </c>
      <c r="F1219" s="70" t="s">
        <v>1101</v>
      </c>
      <c r="G1219" s="69" t="s">
        <v>982</v>
      </c>
      <c r="H1219" s="70" t="s">
        <v>1058</v>
      </c>
      <c r="I1219" s="83">
        <v>-1250163.81</v>
      </c>
      <c r="J1219" s="83">
        <v>0</v>
      </c>
      <c r="K1219" s="83">
        <v>-748889.950000001</v>
      </c>
      <c r="L1219" s="83">
        <v>0</v>
      </c>
      <c r="M1219" s="83">
        <v>0</v>
      </c>
      <c r="N1219" s="83">
        <v>-1999053.76</v>
      </c>
      <c r="O1219" s="35">
        <f>ROWS($A$8:N1219)</f>
        <v>1212</v>
      </c>
      <c r="P1219" s="35" t="str">
        <f>IF($A1219='Signature Page'!$H$8,O1219,"")</f>
        <v/>
      </c>
      <c r="Q1219" s="35" t="str">
        <f>IFERROR(SMALL($P$8:$P$1794,ROWS($P$8:P1219)),"")</f>
        <v/>
      </c>
      <c r="R1219" s="31" t="str">
        <f t="shared" si="18"/>
        <v>N04050550000</v>
      </c>
      <c r="S1219" s="31"/>
      <c r="T1219" s="31"/>
      <c r="U1219" s="31"/>
    </row>
    <row r="1220" spans="1:21" x14ac:dyDescent="0.25">
      <c r="A1220" s="68" t="s">
        <v>84</v>
      </c>
      <c r="B1220" s="69">
        <v>5</v>
      </c>
      <c r="C1220" s="68" t="s">
        <v>1279</v>
      </c>
      <c r="D1220" s="70" t="s">
        <v>1055</v>
      </c>
      <c r="E1220" s="70" t="s">
        <v>1173</v>
      </c>
      <c r="F1220" s="70" t="s">
        <v>1101</v>
      </c>
      <c r="G1220" s="69" t="s">
        <v>1280</v>
      </c>
      <c r="H1220" s="70" t="s">
        <v>1058</v>
      </c>
      <c r="I1220" s="83">
        <v>0</v>
      </c>
      <c r="J1220" s="83">
        <v>0</v>
      </c>
      <c r="K1220" s="83">
        <v>0.25999999999703499</v>
      </c>
      <c r="L1220" s="83">
        <v>0</v>
      </c>
      <c r="M1220" s="83">
        <v>0</v>
      </c>
      <c r="N1220" s="83">
        <v>0.25999999999703499</v>
      </c>
      <c r="O1220" s="35">
        <f>ROWS($A$8:N1220)</f>
        <v>1213</v>
      </c>
      <c r="P1220" s="35" t="str">
        <f>IF($A1220='Signature Page'!$H$8,O1220,"")</f>
        <v/>
      </c>
      <c r="Q1220" s="35" t="str">
        <f>IFERROR(SMALL($P$8:$P$1794,ROWS($P$8:P1220)),"")</f>
        <v/>
      </c>
      <c r="R1220" s="31" t="str">
        <f t="shared" si="18"/>
        <v>N04051C10019</v>
      </c>
      <c r="S1220" s="31"/>
      <c r="T1220" s="31"/>
      <c r="U1220" s="31"/>
    </row>
    <row r="1221" spans="1:21" x14ac:dyDescent="0.25">
      <c r="A1221" s="68" t="s">
        <v>84</v>
      </c>
      <c r="B1221" s="69">
        <v>60</v>
      </c>
      <c r="C1221" s="68" t="s">
        <v>1432</v>
      </c>
      <c r="D1221" s="70" t="s">
        <v>1055</v>
      </c>
      <c r="E1221" s="70" t="s">
        <v>1173</v>
      </c>
      <c r="F1221" s="70" t="s">
        <v>1105</v>
      </c>
      <c r="G1221" s="69" t="s">
        <v>1433</v>
      </c>
      <c r="H1221" s="70" t="s">
        <v>1058</v>
      </c>
      <c r="I1221" s="83">
        <v>-92923470.069999993</v>
      </c>
      <c r="J1221" s="83">
        <v>0</v>
      </c>
      <c r="K1221" s="83">
        <v>3086993.11</v>
      </c>
      <c r="L1221" s="83">
        <v>0</v>
      </c>
      <c r="M1221" s="83">
        <v>0</v>
      </c>
      <c r="N1221" s="83">
        <v>-89836476.959999993</v>
      </c>
      <c r="O1221" s="35">
        <f>ROWS($A$8:N1221)</f>
        <v>1214</v>
      </c>
      <c r="P1221" s="35" t="str">
        <f>IF($A1221='Signature Page'!$H$8,O1221,"")</f>
        <v/>
      </c>
      <c r="Q1221" s="35" t="str">
        <f>IFERROR(SMALL($P$8:$P$1794,ROWS($P$8:P1221)),"")</f>
        <v/>
      </c>
      <c r="R1221" s="31" t="str">
        <f t="shared" si="18"/>
        <v>N04051C18000</v>
      </c>
      <c r="S1221" s="31"/>
      <c r="T1221" s="31"/>
      <c r="U1221" s="31"/>
    </row>
    <row r="1222" spans="1:21" x14ac:dyDescent="0.25">
      <c r="A1222" s="68" t="s">
        <v>84</v>
      </c>
      <c r="B1222" s="69">
        <v>5</v>
      </c>
      <c r="C1222" s="68">
        <v>55110003</v>
      </c>
      <c r="D1222" s="70" t="s">
        <v>1055</v>
      </c>
      <c r="E1222" s="70" t="s">
        <v>1173</v>
      </c>
      <c r="F1222" s="70" t="s">
        <v>1101</v>
      </c>
      <c r="G1222" s="69" t="s">
        <v>1020</v>
      </c>
      <c r="H1222" s="70" t="s">
        <v>1058</v>
      </c>
      <c r="I1222" s="83">
        <v>-53.59</v>
      </c>
      <c r="J1222" s="83">
        <v>0</v>
      </c>
      <c r="K1222" s="83">
        <v>0</v>
      </c>
      <c r="L1222" s="83">
        <v>0</v>
      </c>
      <c r="M1222" s="83">
        <v>0</v>
      </c>
      <c r="N1222" s="83">
        <v>-53.59</v>
      </c>
      <c r="O1222" s="35">
        <f>ROWS($A$8:N1222)</f>
        <v>1215</v>
      </c>
      <c r="P1222" s="35" t="str">
        <f>IF($A1222='Signature Page'!$H$8,O1222,"")</f>
        <v/>
      </c>
      <c r="Q1222" s="35" t="str">
        <f>IFERROR(SMALL($P$8:$P$1794,ROWS($P$8:P1222)),"")</f>
        <v/>
      </c>
      <c r="R1222" s="31" t="str">
        <f t="shared" si="18"/>
        <v>N04055110003</v>
      </c>
      <c r="S1222" s="31"/>
      <c r="T1222" s="31"/>
      <c r="U1222" s="31"/>
    </row>
    <row r="1223" spans="1:21" x14ac:dyDescent="0.25">
      <c r="A1223" s="68" t="s">
        <v>84</v>
      </c>
      <c r="B1223" s="69">
        <v>5</v>
      </c>
      <c r="C1223" s="68">
        <v>55110005</v>
      </c>
      <c r="D1223" s="70" t="s">
        <v>1055</v>
      </c>
      <c r="E1223" s="70" t="s">
        <v>1173</v>
      </c>
      <c r="F1223" s="70" t="s">
        <v>1101</v>
      </c>
      <c r="G1223" s="69" t="s">
        <v>1112</v>
      </c>
      <c r="H1223" s="70" t="s">
        <v>1058</v>
      </c>
      <c r="I1223" s="83">
        <v>-17789.47</v>
      </c>
      <c r="J1223" s="83">
        <v>0</v>
      </c>
      <c r="K1223" s="83">
        <v>0</v>
      </c>
      <c r="L1223" s="83">
        <v>0</v>
      </c>
      <c r="M1223" s="83">
        <v>0</v>
      </c>
      <c r="N1223" s="83">
        <v>-17789.47</v>
      </c>
      <c r="O1223" s="35">
        <f>ROWS($A$8:N1223)</f>
        <v>1216</v>
      </c>
      <c r="P1223" s="35" t="str">
        <f>IF($A1223='Signature Page'!$H$8,O1223,"")</f>
        <v/>
      </c>
      <c r="Q1223" s="35" t="str">
        <f>IFERROR(SMALL($P$8:$P$1794,ROWS($P$8:P1223)),"")</f>
        <v/>
      </c>
      <c r="R1223" s="31" t="str">
        <f t="shared" si="18"/>
        <v>N04055110005</v>
      </c>
      <c r="S1223" s="31"/>
      <c r="T1223" s="31"/>
      <c r="U1223" s="31"/>
    </row>
    <row r="1224" spans="1:21" x14ac:dyDescent="0.25">
      <c r="A1224" s="68" t="s">
        <v>84</v>
      </c>
      <c r="B1224" s="69">
        <v>5</v>
      </c>
      <c r="C1224" s="68">
        <v>57878000</v>
      </c>
      <c r="D1224" s="70" t="s">
        <v>1055</v>
      </c>
      <c r="E1224" s="70" t="s">
        <v>1173</v>
      </c>
      <c r="F1224" s="70" t="s">
        <v>1101</v>
      </c>
      <c r="G1224" s="69" t="s">
        <v>1339</v>
      </c>
      <c r="H1224" s="70" t="s">
        <v>1058</v>
      </c>
      <c r="I1224" s="83">
        <v>-81058.929999999993</v>
      </c>
      <c r="J1224" s="83">
        <v>0</v>
      </c>
      <c r="K1224" s="83">
        <v>0</v>
      </c>
      <c r="L1224" s="83">
        <v>0</v>
      </c>
      <c r="M1224" s="83">
        <v>0</v>
      </c>
      <c r="N1224" s="83">
        <v>-81058.929999999993</v>
      </c>
      <c r="O1224" s="35">
        <f>ROWS($A$8:N1224)</f>
        <v>1217</v>
      </c>
      <c r="P1224" s="35" t="str">
        <f>IF($A1224='Signature Page'!$H$8,O1224,"")</f>
        <v/>
      </c>
      <c r="Q1224" s="35" t="str">
        <f>IFERROR(SMALL($P$8:$P$1794,ROWS($P$8:P1224)),"")</f>
        <v/>
      </c>
      <c r="R1224" s="31" t="str">
        <f t="shared" ref="R1224:R1287" si="19">CONCATENATE(A1224,C1224)</f>
        <v>N04057878000</v>
      </c>
      <c r="S1224" s="31"/>
      <c r="T1224" s="31"/>
      <c r="U1224" s="31"/>
    </row>
    <row r="1225" spans="1:21" x14ac:dyDescent="0.25">
      <c r="A1225" s="68" t="s">
        <v>84</v>
      </c>
      <c r="B1225" s="69">
        <v>5</v>
      </c>
      <c r="C1225" s="68">
        <v>69000006</v>
      </c>
      <c r="D1225" s="70" t="s">
        <v>1055</v>
      </c>
      <c r="E1225" s="70" t="s">
        <v>1173</v>
      </c>
      <c r="F1225" s="70" t="s">
        <v>1101</v>
      </c>
      <c r="G1225" s="69" t="s">
        <v>1381</v>
      </c>
      <c r="H1225" s="70" t="s">
        <v>1058</v>
      </c>
      <c r="I1225" s="83">
        <v>286079.24</v>
      </c>
      <c r="J1225" s="83">
        <v>77289.78</v>
      </c>
      <c r="K1225" s="83">
        <v>0</v>
      </c>
      <c r="L1225" s="83">
        <v>0</v>
      </c>
      <c r="M1225" s="83">
        <v>0</v>
      </c>
      <c r="N1225" s="83">
        <v>363369.02</v>
      </c>
      <c r="O1225" s="35">
        <f>ROWS($A$8:N1225)</f>
        <v>1218</v>
      </c>
      <c r="P1225" s="35" t="str">
        <f>IF($A1225='Signature Page'!$H$8,O1225,"")</f>
        <v/>
      </c>
      <c r="Q1225" s="35" t="str">
        <f>IFERROR(SMALL($P$8:$P$1794,ROWS($P$8:P1225)),"")</f>
        <v/>
      </c>
      <c r="R1225" s="31" t="str">
        <f t="shared" si="19"/>
        <v>N04069000006</v>
      </c>
      <c r="S1225" s="31"/>
      <c r="T1225" s="31"/>
      <c r="U1225" s="31"/>
    </row>
    <row r="1226" spans="1:21" x14ac:dyDescent="0.25">
      <c r="A1226" s="68" t="s">
        <v>84</v>
      </c>
      <c r="B1226" s="69">
        <v>5</v>
      </c>
      <c r="C1226" s="68">
        <v>69000007</v>
      </c>
      <c r="D1226" s="70" t="s">
        <v>1055</v>
      </c>
      <c r="E1226" s="70" t="s">
        <v>1173</v>
      </c>
      <c r="F1226" s="70" t="s">
        <v>1101</v>
      </c>
      <c r="G1226" s="69" t="s">
        <v>1046</v>
      </c>
      <c r="H1226" s="70" t="s">
        <v>1058</v>
      </c>
      <c r="I1226" s="83">
        <v>-2166.25</v>
      </c>
      <c r="J1226" s="83">
        <v>-7553.78</v>
      </c>
      <c r="K1226" s="83">
        <v>0</v>
      </c>
      <c r="L1226" s="83">
        <v>0</v>
      </c>
      <c r="M1226" s="83">
        <v>0</v>
      </c>
      <c r="N1226" s="83">
        <v>-9720.0300000000007</v>
      </c>
      <c r="O1226" s="35">
        <f>ROWS($A$8:N1226)</f>
        <v>1219</v>
      </c>
      <c r="P1226" s="35" t="str">
        <f>IF($A1226='Signature Page'!$H$8,O1226,"")</f>
        <v/>
      </c>
      <c r="Q1226" s="35" t="str">
        <f>IFERROR(SMALL($P$8:$P$1794,ROWS($P$8:P1226)),"")</f>
        <v/>
      </c>
      <c r="R1226" s="31" t="str">
        <f t="shared" si="19"/>
        <v>N04069000007</v>
      </c>
      <c r="S1226" s="31"/>
      <c r="T1226" s="31"/>
      <c r="U1226" s="31"/>
    </row>
    <row r="1227" spans="1:21" x14ac:dyDescent="0.25">
      <c r="A1227" s="68" t="s">
        <v>85</v>
      </c>
      <c r="B1227" s="69">
        <v>1</v>
      </c>
      <c r="C1227" s="68">
        <v>10010000</v>
      </c>
      <c r="D1227" s="70" t="s">
        <v>1053</v>
      </c>
      <c r="E1227" s="70" t="s">
        <v>1174</v>
      </c>
      <c r="F1227" s="70" t="s">
        <v>128</v>
      </c>
      <c r="G1227" s="69" t="s">
        <v>128</v>
      </c>
      <c r="H1227" s="70" t="s">
        <v>1058</v>
      </c>
      <c r="I1227" s="83">
        <v>0</v>
      </c>
      <c r="J1227" s="83">
        <v>0</v>
      </c>
      <c r="K1227" s="83">
        <v>55146901.359999999</v>
      </c>
      <c r="L1227" s="83">
        <v>3666531</v>
      </c>
      <c r="M1227" s="83">
        <v>0</v>
      </c>
      <c r="N1227" s="83">
        <v>58813432.359999999</v>
      </c>
      <c r="O1227" s="35">
        <f>ROWS($A$8:N1227)</f>
        <v>1220</v>
      </c>
      <c r="P1227" s="35" t="str">
        <f>IF($A1227='Signature Page'!$H$8,O1227,"")</f>
        <v/>
      </c>
      <c r="Q1227" s="35" t="str">
        <f>IFERROR(SMALL($P$8:$P$1794,ROWS($P$8:P1227)),"")</f>
        <v/>
      </c>
      <c r="R1227" s="31" t="str">
        <f t="shared" si="19"/>
        <v>N08010010000</v>
      </c>
      <c r="S1227" s="31"/>
      <c r="T1227" s="31"/>
      <c r="U1227" s="31"/>
    </row>
    <row r="1228" spans="1:21" x14ac:dyDescent="0.25">
      <c r="A1228" s="68" t="s">
        <v>85</v>
      </c>
      <c r="B1228" s="69">
        <v>1</v>
      </c>
      <c r="C1228" s="68">
        <v>10010021</v>
      </c>
      <c r="D1228" s="70" t="s">
        <v>1053</v>
      </c>
      <c r="E1228" s="70" t="s">
        <v>1174</v>
      </c>
      <c r="F1228" s="70" t="s">
        <v>128</v>
      </c>
      <c r="G1228" s="69" t="s">
        <v>131</v>
      </c>
      <c r="H1228" s="70" t="s">
        <v>1058</v>
      </c>
      <c r="I1228" s="83">
        <v>0</v>
      </c>
      <c r="J1228" s="83">
        <v>0</v>
      </c>
      <c r="K1228" s="83">
        <v>1889887.54</v>
      </c>
      <c r="L1228" s="83">
        <v>-4424737</v>
      </c>
      <c r="M1228" s="83">
        <v>0</v>
      </c>
      <c r="N1228" s="83">
        <v>-2534849.46</v>
      </c>
      <c r="O1228" s="35">
        <f>ROWS($A$8:N1228)</f>
        <v>1221</v>
      </c>
      <c r="P1228" s="35" t="str">
        <f>IF($A1228='Signature Page'!$H$8,O1228,"")</f>
        <v/>
      </c>
      <c r="Q1228" s="35" t="str">
        <f>IFERROR(SMALL($P$8:$P$1794,ROWS($P$8:P1228)),"")</f>
        <v/>
      </c>
      <c r="R1228" s="31" t="str">
        <f t="shared" si="19"/>
        <v>N08010010021</v>
      </c>
      <c r="S1228" s="31"/>
      <c r="T1228" s="31"/>
      <c r="U1228" s="31"/>
    </row>
    <row r="1229" spans="1:21" x14ac:dyDescent="0.25">
      <c r="A1229" s="68" t="s">
        <v>85</v>
      </c>
      <c r="B1229" s="69">
        <v>1</v>
      </c>
      <c r="C1229" s="68">
        <v>10050023</v>
      </c>
      <c r="D1229" s="70" t="s">
        <v>1053</v>
      </c>
      <c r="E1229" s="70" t="s">
        <v>1174</v>
      </c>
      <c r="F1229" s="70" t="s">
        <v>128</v>
      </c>
      <c r="G1229" s="69" t="s">
        <v>1489</v>
      </c>
      <c r="H1229" s="70" t="s">
        <v>1058</v>
      </c>
      <c r="I1229" s="83">
        <v>0</v>
      </c>
      <c r="J1229" s="83">
        <v>0</v>
      </c>
      <c r="K1229" s="83">
        <v>6145655</v>
      </c>
      <c r="L1229" s="83">
        <v>758206</v>
      </c>
      <c r="M1229" s="83">
        <v>0</v>
      </c>
      <c r="N1229" s="83">
        <v>6903861</v>
      </c>
      <c r="O1229" s="35">
        <f>ROWS($A$8:N1229)</f>
        <v>1222</v>
      </c>
      <c r="P1229" s="35" t="str">
        <f>IF($A1229='Signature Page'!$H$8,O1229,"")</f>
        <v/>
      </c>
      <c r="Q1229" s="35" t="str">
        <f>IFERROR(SMALL($P$8:$P$1794,ROWS($P$8:P1229)),"")</f>
        <v/>
      </c>
      <c r="R1229" s="31" t="str">
        <f t="shared" si="19"/>
        <v>N08010050023</v>
      </c>
      <c r="S1229" s="31"/>
      <c r="T1229" s="31"/>
      <c r="U1229" s="31"/>
    </row>
    <row r="1230" spans="1:21" x14ac:dyDescent="0.25">
      <c r="A1230" s="68" t="s">
        <v>85</v>
      </c>
      <c r="B1230" s="69">
        <v>1</v>
      </c>
      <c r="C1230" s="68">
        <v>28370000</v>
      </c>
      <c r="D1230" s="70" t="s">
        <v>1053</v>
      </c>
      <c r="E1230" s="70" t="s">
        <v>1174</v>
      </c>
      <c r="F1230" s="70" t="s">
        <v>128</v>
      </c>
      <c r="G1230" s="69" t="s">
        <v>137</v>
      </c>
      <c r="H1230" s="70" t="s">
        <v>1058</v>
      </c>
      <c r="I1230" s="83">
        <v>0</v>
      </c>
      <c r="J1230" s="83">
        <v>-3395890.98</v>
      </c>
      <c r="K1230" s="83">
        <v>0</v>
      </c>
      <c r="L1230" s="83">
        <v>0</v>
      </c>
      <c r="M1230" s="83">
        <v>0</v>
      </c>
      <c r="N1230" s="83">
        <v>-3395890.98</v>
      </c>
      <c r="O1230" s="35">
        <f>ROWS($A$8:N1230)</f>
        <v>1223</v>
      </c>
      <c r="P1230" s="35" t="str">
        <f>IF($A1230='Signature Page'!$H$8,O1230,"")</f>
        <v/>
      </c>
      <c r="Q1230" s="35" t="str">
        <f>IFERROR(SMALL($P$8:$P$1794,ROWS($P$8:P1230)),"")</f>
        <v/>
      </c>
      <c r="R1230" s="31" t="str">
        <f t="shared" si="19"/>
        <v>N08028370000</v>
      </c>
      <c r="S1230" s="31"/>
      <c r="T1230" s="31"/>
      <c r="U1230" s="31"/>
    </row>
    <row r="1231" spans="1:21" x14ac:dyDescent="0.25">
      <c r="A1231" s="68" t="s">
        <v>85</v>
      </c>
      <c r="B1231" s="69">
        <v>1</v>
      </c>
      <c r="C1231" s="68">
        <v>30350000</v>
      </c>
      <c r="D1231" s="70" t="s">
        <v>1054</v>
      </c>
      <c r="E1231" s="70" t="s">
        <v>1174</v>
      </c>
      <c r="F1231" s="70" t="s">
        <v>128</v>
      </c>
      <c r="G1231" s="69" t="s">
        <v>144</v>
      </c>
      <c r="H1231" s="70" t="s">
        <v>1058</v>
      </c>
      <c r="I1231" s="83">
        <v>-1242921.5</v>
      </c>
      <c r="J1231" s="83">
        <v>-6557094.5899999999</v>
      </c>
      <c r="K1231" s="83">
        <v>6153004.04</v>
      </c>
      <c r="L1231" s="83">
        <v>0</v>
      </c>
      <c r="M1231" s="83">
        <v>0</v>
      </c>
      <c r="N1231" s="83">
        <v>-1647012.05</v>
      </c>
      <c r="O1231" s="35">
        <f>ROWS($A$8:N1231)</f>
        <v>1224</v>
      </c>
      <c r="P1231" s="35" t="str">
        <f>IF($A1231='Signature Page'!$H$8,O1231,"")</f>
        <v/>
      </c>
      <c r="Q1231" s="35" t="str">
        <f>IFERROR(SMALL($P$8:$P$1794,ROWS($P$8:P1231)),"")</f>
        <v/>
      </c>
      <c r="R1231" s="31" t="str">
        <f t="shared" si="19"/>
        <v>N08030350000</v>
      </c>
      <c r="S1231" s="31"/>
      <c r="T1231" s="31"/>
      <c r="U1231" s="31"/>
    </row>
    <row r="1232" spans="1:21" x14ac:dyDescent="0.25">
      <c r="A1232" s="68" t="s">
        <v>85</v>
      </c>
      <c r="B1232" s="69">
        <v>1</v>
      </c>
      <c r="C1232" s="68">
        <v>30350099</v>
      </c>
      <c r="D1232" s="70" t="s">
        <v>1057</v>
      </c>
      <c r="E1232" s="70" t="s">
        <v>1174</v>
      </c>
      <c r="F1232" s="70" t="s">
        <v>128</v>
      </c>
      <c r="G1232" s="69" t="s">
        <v>1298</v>
      </c>
      <c r="H1232" s="70" t="s">
        <v>1058</v>
      </c>
      <c r="I1232" s="83">
        <v>-10687.48</v>
      </c>
      <c r="J1232" s="83">
        <v>0</v>
      </c>
      <c r="K1232" s="83">
        <v>0</v>
      </c>
      <c r="L1232" s="83">
        <v>0</v>
      </c>
      <c r="M1232" s="83">
        <v>0</v>
      </c>
      <c r="N1232" s="83">
        <v>-10687.48</v>
      </c>
      <c r="O1232" s="35">
        <f>ROWS($A$8:N1232)</f>
        <v>1225</v>
      </c>
      <c r="P1232" s="35" t="str">
        <f>IF($A1232='Signature Page'!$H$8,O1232,"")</f>
        <v/>
      </c>
      <c r="Q1232" s="35" t="str">
        <f>IFERROR(SMALL($P$8:$P$1794,ROWS($P$8:P1232)),"")</f>
        <v/>
      </c>
      <c r="R1232" s="31" t="str">
        <f t="shared" si="19"/>
        <v>N08030350099</v>
      </c>
      <c r="S1232" s="31"/>
      <c r="T1232" s="31"/>
      <c r="U1232" s="31"/>
    </row>
    <row r="1233" spans="1:21" x14ac:dyDescent="0.25">
      <c r="A1233" s="68" t="s">
        <v>85</v>
      </c>
      <c r="B1233" s="69">
        <v>1</v>
      </c>
      <c r="C1233" s="68">
        <v>32690000</v>
      </c>
      <c r="D1233" s="70" t="s">
        <v>1057</v>
      </c>
      <c r="E1233" s="70" t="s">
        <v>1174</v>
      </c>
      <c r="F1233" s="70" t="s">
        <v>128</v>
      </c>
      <c r="G1233" s="69" t="s">
        <v>284</v>
      </c>
      <c r="H1233" s="70" t="s">
        <v>1058</v>
      </c>
      <c r="I1233" s="83">
        <v>-262960.36</v>
      </c>
      <c r="J1233" s="83">
        <v>-676233.32</v>
      </c>
      <c r="K1233" s="83">
        <v>725930.53</v>
      </c>
      <c r="L1233" s="83">
        <v>0</v>
      </c>
      <c r="M1233" s="83">
        <v>0</v>
      </c>
      <c r="N1233" s="83">
        <v>-213263.15</v>
      </c>
      <c r="O1233" s="35">
        <f>ROWS($A$8:N1233)</f>
        <v>1226</v>
      </c>
      <c r="P1233" s="35" t="str">
        <f>IF($A1233='Signature Page'!$H$8,O1233,"")</f>
        <v/>
      </c>
      <c r="Q1233" s="35" t="str">
        <f>IFERROR(SMALL($P$8:$P$1794,ROWS($P$8:P1233)),"")</f>
        <v/>
      </c>
      <c r="R1233" s="31" t="str">
        <f t="shared" si="19"/>
        <v>N08032690000</v>
      </c>
      <c r="S1233" s="31"/>
      <c r="T1233" s="31"/>
      <c r="U1233" s="31"/>
    </row>
    <row r="1234" spans="1:21" x14ac:dyDescent="0.25">
      <c r="A1234" s="68" t="s">
        <v>85</v>
      </c>
      <c r="B1234" s="69">
        <v>5</v>
      </c>
      <c r="C1234" s="68">
        <v>32730000</v>
      </c>
      <c r="D1234" s="70" t="s">
        <v>1054</v>
      </c>
      <c r="E1234" s="70" t="s">
        <v>1174</v>
      </c>
      <c r="F1234" s="70" t="s">
        <v>1101</v>
      </c>
      <c r="G1234" s="69" t="s">
        <v>286</v>
      </c>
      <c r="H1234" s="70" t="s">
        <v>1058</v>
      </c>
      <c r="I1234" s="83">
        <v>-384321.22</v>
      </c>
      <c r="J1234" s="83">
        <v>-803011.05</v>
      </c>
      <c r="K1234" s="83">
        <v>997743.42</v>
      </c>
      <c r="L1234" s="83">
        <v>0</v>
      </c>
      <c r="M1234" s="83">
        <v>0</v>
      </c>
      <c r="N1234" s="83">
        <v>-189588.85</v>
      </c>
      <c r="O1234" s="35">
        <f>ROWS($A$8:N1234)</f>
        <v>1227</v>
      </c>
      <c r="P1234" s="35" t="str">
        <f>IF($A1234='Signature Page'!$H$8,O1234,"")</f>
        <v/>
      </c>
      <c r="Q1234" s="35" t="str">
        <f>IFERROR(SMALL($P$8:$P$1794,ROWS($P$8:P1234)),"")</f>
        <v/>
      </c>
      <c r="R1234" s="31" t="str">
        <f t="shared" si="19"/>
        <v>N08032730000</v>
      </c>
      <c r="S1234" s="31"/>
      <c r="T1234" s="31"/>
      <c r="U1234" s="31"/>
    </row>
    <row r="1235" spans="1:21" x14ac:dyDescent="0.25">
      <c r="A1235" s="68" t="s">
        <v>85</v>
      </c>
      <c r="B1235" s="69">
        <v>5</v>
      </c>
      <c r="C1235" s="68">
        <v>34650000</v>
      </c>
      <c r="D1235" s="70" t="s">
        <v>1055</v>
      </c>
      <c r="E1235" s="70" t="s">
        <v>1174</v>
      </c>
      <c r="F1235" s="70" t="s">
        <v>1101</v>
      </c>
      <c r="G1235" s="69" t="s">
        <v>359</v>
      </c>
      <c r="H1235" s="70" t="s">
        <v>1058</v>
      </c>
      <c r="I1235" s="83">
        <v>-198337.16</v>
      </c>
      <c r="J1235" s="83">
        <v>-227441.47</v>
      </c>
      <c r="K1235" s="83">
        <v>89876.38</v>
      </c>
      <c r="L1235" s="83">
        <v>0</v>
      </c>
      <c r="M1235" s="83">
        <v>0</v>
      </c>
      <c r="N1235" s="83">
        <v>-335902.25</v>
      </c>
      <c r="O1235" s="35">
        <f>ROWS($A$8:N1235)</f>
        <v>1228</v>
      </c>
      <c r="P1235" s="35" t="str">
        <f>IF($A1235='Signature Page'!$H$8,O1235,"")</f>
        <v/>
      </c>
      <c r="Q1235" s="35" t="str">
        <f>IFERROR(SMALL($P$8:$P$1794,ROWS($P$8:P1235)),"")</f>
        <v/>
      </c>
      <c r="R1235" s="31" t="str">
        <f t="shared" si="19"/>
        <v>N08034650000</v>
      </c>
      <c r="S1235" s="31"/>
      <c r="T1235" s="31"/>
      <c r="U1235" s="31"/>
    </row>
    <row r="1236" spans="1:21" x14ac:dyDescent="0.25">
      <c r="A1236" s="68" t="s">
        <v>85</v>
      </c>
      <c r="B1236" s="69">
        <v>1</v>
      </c>
      <c r="C1236" s="68" t="s">
        <v>391</v>
      </c>
      <c r="D1236" s="70" t="s">
        <v>1055</v>
      </c>
      <c r="E1236" s="70" t="s">
        <v>1174</v>
      </c>
      <c r="F1236" s="70" t="s">
        <v>128</v>
      </c>
      <c r="G1236" s="69" t="s">
        <v>392</v>
      </c>
      <c r="H1236" s="70" t="s">
        <v>1058</v>
      </c>
      <c r="I1236" s="83">
        <v>-342574.18</v>
      </c>
      <c r="J1236" s="83">
        <v>-431850</v>
      </c>
      <c r="K1236" s="83">
        <v>502764.76</v>
      </c>
      <c r="L1236" s="83">
        <v>0</v>
      </c>
      <c r="M1236" s="83">
        <v>0</v>
      </c>
      <c r="N1236" s="83">
        <v>-271659.42</v>
      </c>
      <c r="O1236" s="35">
        <f>ROWS($A$8:N1236)</f>
        <v>1229</v>
      </c>
      <c r="P1236" s="35" t="str">
        <f>IF($A1236='Signature Page'!$H$8,O1236,"")</f>
        <v/>
      </c>
      <c r="Q1236" s="35" t="str">
        <f>IFERROR(SMALL($P$8:$P$1794,ROWS($P$8:P1236)),"")</f>
        <v/>
      </c>
      <c r="R1236" s="31" t="str">
        <f t="shared" si="19"/>
        <v>N08034L80000</v>
      </c>
      <c r="S1236" s="31"/>
      <c r="T1236" s="31"/>
      <c r="U1236" s="31"/>
    </row>
    <row r="1237" spans="1:21" x14ac:dyDescent="0.25">
      <c r="A1237" s="68" t="s">
        <v>85</v>
      </c>
      <c r="B1237" s="69">
        <v>1</v>
      </c>
      <c r="C1237" s="68">
        <v>38097000</v>
      </c>
      <c r="D1237" s="70" t="s">
        <v>1054</v>
      </c>
      <c r="E1237" s="70" t="s">
        <v>1174</v>
      </c>
      <c r="F1237" s="70" t="s">
        <v>128</v>
      </c>
      <c r="G1237" s="69" t="s">
        <v>1382</v>
      </c>
      <c r="H1237" s="70" t="s">
        <v>1058</v>
      </c>
      <c r="I1237" s="83">
        <v>-1026293.51</v>
      </c>
      <c r="J1237" s="83">
        <v>430976.91</v>
      </c>
      <c r="K1237" s="83">
        <v>0</v>
      </c>
      <c r="L1237" s="83">
        <v>0</v>
      </c>
      <c r="M1237" s="83">
        <v>0</v>
      </c>
      <c r="N1237" s="83">
        <v>-595316.6</v>
      </c>
      <c r="O1237" s="35">
        <f>ROWS($A$8:N1237)</f>
        <v>1230</v>
      </c>
      <c r="P1237" s="35" t="str">
        <f>IF($A1237='Signature Page'!$H$8,O1237,"")</f>
        <v/>
      </c>
      <c r="Q1237" s="35" t="str">
        <f>IFERROR(SMALL($P$8:$P$1794,ROWS($P$8:P1237)),"")</f>
        <v/>
      </c>
      <c r="R1237" s="31" t="str">
        <f t="shared" si="19"/>
        <v>N08038097000</v>
      </c>
      <c r="S1237" s="31"/>
      <c r="T1237" s="31"/>
      <c r="U1237" s="31"/>
    </row>
    <row r="1238" spans="1:21" x14ac:dyDescent="0.25">
      <c r="A1238" s="68" t="s">
        <v>85</v>
      </c>
      <c r="B1238" s="69">
        <v>1</v>
      </c>
      <c r="C1238" s="68">
        <v>39480000</v>
      </c>
      <c r="D1238" s="70" t="s">
        <v>1054</v>
      </c>
      <c r="E1238" s="70" t="s">
        <v>1174</v>
      </c>
      <c r="F1238" s="70" t="s">
        <v>128</v>
      </c>
      <c r="G1238" s="69" t="s">
        <v>578</v>
      </c>
      <c r="H1238" s="70" t="s">
        <v>1058</v>
      </c>
      <c r="I1238" s="83">
        <v>-1852933.22</v>
      </c>
      <c r="J1238" s="83">
        <v>-7820366.79</v>
      </c>
      <c r="K1238" s="83">
        <v>5663835.9900000002</v>
      </c>
      <c r="L1238" s="83">
        <v>0</v>
      </c>
      <c r="M1238" s="83">
        <v>0</v>
      </c>
      <c r="N1238" s="83">
        <v>-4009464.02</v>
      </c>
      <c r="O1238" s="35">
        <f>ROWS($A$8:N1238)</f>
        <v>1231</v>
      </c>
      <c r="P1238" s="35" t="str">
        <f>IF($A1238='Signature Page'!$H$8,O1238,"")</f>
        <v/>
      </c>
      <c r="Q1238" s="35" t="str">
        <f>IFERROR(SMALL($P$8:$P$1794,ROWS($P$8:P1238)),"")</f>
        <v/>
      </c>
      <c r="R1238" s="31" t="str">
        <f t="shared" si="19"/>
        <v>N08039480000</v>
      </c>
      <c r="S1238" s="31"/>
      <c r="T1238" s="31"/>
      <c r="U1238" s="31"/>
    </row>
    <row r="1239" spans="1:21" x14ac:dyDescent="0.25">
      <c r="A1239" s="68" t="s">
        <v>85</v>
      </c>
      <c r="B1239" s="69">
        <v>1</v>
      </c>
      <c r="C1239" s="68" t="s">
        <v>844</v>
      </c>
      <c r="D1239" s="70" t="s">
        <v>1055</v>
      </c>
      <c r="E1239" s="70" t="s">
        <v>1174</v>
      </c>
      <c r="F1239" s="70" t="s">
        <v>128</v>
      </c>
      <c r="G1239" s="69" t="s">
        <v>845</v>
      </c>
      <c r="H1239" s="70" t="s">
        <v>1058</v>
      </c>
      <c r="I1239" s="83">
        <v>-26518.1</v>
      </c>
      <c r="J1239" s="83">
        <v>0</v>
      </c>
      <c r="K1239" s="83">
        <v>1684304.29</v>
      </c>
      <c r="L1239" s="83">
        <v>-1685852.69</v>
      </c>
      <c r="M1239" s="83">
        <v>0</v>
      </c>
      <c r="N1239" s="83">
        <v>-28066.5</v>
      </c>
      <c r="O1239" s="35">
        <f>ROWS($A$8:N1239)</f>
        <v>1232</v>
      </c>
      <c r="P1239" s="35" t="str">
        <f>IF($A1239='Signature Page'!$H$8,O1239,"")</f>
        <v/>
      </c>
      <c r="Q1239" s="35" t="str">
        <f>IFERROR(SMALL($P$8:$P$1794,ROWS($P$8:P1239)),"")</f>
        <v/>
      </c>
      <c r="R1239" s="31" t="str">
        <f t="shared" si="19"/>
        <v>N08046N10000</v>
      </c>
      <c r="S1239" s="31"/>
      <c r="T1239" s="31"/>
      <c r="U1239" s="31"/>
    </row>
    <row r="1240" spans="1:21" x14ac:dyDescent="0.25">
      <c r="A1240" s="68" t="s">
        <v>85</v>
      </c>
      <c r="B1240" s="69">
        <v>5</v>
      </c>
      <c r="C1240" s="68">
        <v>50550000</v>
      </c>
      <c r="D1240" s="70" t="s">
        <v>1055</v>
      </c>
      <c r="E1240" s="70" t="s">
        <v>1174</v>
      </c>
      <c r="F1240" s="70" t="s">
        <v>1101</v>
      </c>
      <c r="G1240" s="69" t="s">
        <v>982</v>
      </c>
      <c r="H1240" s="70" t="s">
        <v>1058</v>
      </c>
      <c r="I1240" s="83">
        <v>92318.23</v>
      </c>
      <c r="J1240" s="83">
        <v>-24027.43</v>
      </c>
      <c r="K1240" s="83">
        <v>162149.5</v>
      </c>
      <c r="L1240" s="83">
        <v>0</v>
      </c>
      <c r="M1240" s="83">
        <v>0</v>
      </c>
      <c r="N1240" s="83">
        <v>230440.3</v>
      </c>
      <c r="O1240" s="35">
        <f>ROWS($A$8:N1240)</f>
        <v>1233</v>
      </c>
      <c r="P1240" s="35" t="str">
        <f>IF($A1240='Signature Page'!$H$8,O1240,"")</f>
        <v/>
      </c>
      <c r="Q1240" s="35" t="str">
        <f>IFERROR(SMALL($P$8:$P$1794,ROWS($P$8:P1240)),"")</f>
        <v/>
      </c>
      <c r="R1240" s="31" t="str">
        <f t="shared" si="19"/>
        <v>N08050550000</v>
      </c>
      <c r="S1240" s="31"/>
      <c r="T1240" s="31"/>
      <c r="U1240" s="31"/>
    </row>
    <row r="1241" spans="1:21" x14ac:dyDescent="0.25">
      <c r="A1241" s="68" t="s">
        <v>85</v>
      </c>
      <c r="B1241" s="69">
        <v>5</v>
      </c>
      <c r="C1241" s="68" t="s">
        <v>1229</v>
      </c>
      <c r="D1241" s="70" t="s">
        <v>1055</v>
      </c>
      <c r="E1241" s="70" t="s">
        <v>1174</v>
      </c>
      <c r="F1241" s="70" t="s">
        <v>1101</v>
      </c>
      <c r="G1241" s="69" t="s">
        <v>1297</v>
      </c>
      <c r="H1241" s="70" t="s">
        <v>1058</v>
      </c>
      <c r="I1241" s="83">
        <v>-0.01</v>
      </c>
      <c r="J1241" s="83">
        <v>0</v>
      </c>
      <c r="K1241" s="83">
        <v>0</v>
      </c>
      <c r="L1241" s="83">
        <v>0</v>
      </c>
      <c r="M1241" s="83">
        <v>0</v>
      </c>
      <c r="N1241" s="83">
        <v>-0.01</v>
      </c>
      <c r="O1241" s="35">
        <f>ROWS($A$8:N1241)</f>
        <v>1234</v>
      </c>
      <c r="P1241" s="35" t="str">
        <f>IF($A1241='Signature Page'!$H$8,O1241,"")</f>
        <v/>
      </c>
      <c r="Q1241" s="35" t="str">
        <f>IFERROR(SMALL($P$8:$P$1794,ROWS($P$8:P1241)),"")</f>
        <v/>
      </c>
      <c r="R1241" s="31" t="str">
        <f t="shared" si="19"/>
        <v>N08051C10000</v>
      </c>
      <c r="S1241" s="31"/>
      <c r="T1241" s="31"/>
      <c r="U1241" s="31"/>
    </row>
    <row r="1242" spans="1:21" x14ac:dyDescent="0.25">
      <c r="A1242" s="68" t="s">
        <v>85</v>
      </c>
      <c r="B1242" s="69">
        <v>5</v>
      </c>
      <c r="C1242" s="68">
        <v>55110005</v>
      </c>
      <c r="D1242" s="70" t="s">
        <v>1055</v>
      </c>
      <c r="E1242" s="70" t="s">
        <v>1174</v>
      </c>
      <c r="F1242" s="70" t="s">
        <v>1101</v>
      </c>
      <c r="G1242" s="69" t="s">
        <v>1112</v>
      </c>
      <c r="H1242" s="70" t="s">
        <v>1058</v>
      </c>
      <c r="I1242" s="83">
        <v>205935.65</v>
      </c>
      <c r="J1242" s="83">
        <v>0</v>
      </c>
      <c r="K1242" s="83">
        <v>0</v>
      </c>
      <c r="L1242" s="83">
        <v>0</v>
      </c>
      <c r="M1242" s="83">
        <v>0</v>
      </c>
      <c r="N1242" s="83">
        <v>205935.65</v>
      </c>
      <c r="O1242" s="35">
        <f>ROWS($A$8:N1242)</f>
        <v>1235</v>
      </c>
      <c r="P1242" s="35" t="str">
        <f>IF($A1242='Signature Page'!$H$8,O1242,"")</f>
        <v/>
      </c>
      <c r="Q1242" s="35" t="str">
        <f>IFERROR(SMALL($P$8:$P$1794,ROWS($P$8:P1242)),"")</f>
        <v/>
      </c>
      <c r="R1242" s="31" t="str">
        <f t="shared" si="19"/>
        <v>N08055110005</v>
      </c>
      <c r="S1242" s="31"/>
      <c r="T1242" s="31"/>
      <c r="U1242" s="31"/>
    </row>
    <row r="1243" spans="1:21" x14ac:dyDescent="0.25">
      <c r="A1243" s="68" t="s">
        <v>85</v>
      </c>
      <c r="B1243" s="69">
        <v>5</v>
      </c>
      <c r="C1243" s="68">
        <v>55110006</v>
      </c>
      <c r="D1243" s="70" t="s">
        <v>1055</v>
      </c>
      <c r="E1243" s="70" t="s">
        <v>1174</v>
      </c>
      <c r="F1243" s="70" t="s">
        <v>1101</v>
      </c>
      <c r="G1243" s="69" t="s">
        <v>1183</v>
      </c>
      <c r="H1243" s="70" t="s">
        <v>1058</v>
      </c>
      <c r="I1243" s="83">
        <v>0</v>
      </c>
      <c r="J1243" s="83">
        <v>0</v>
      </c>
      <c r="K1243" s="83">
        <v>-15003.09</v>
      </c>
      <c r="L1243" s="83">
        <v>0</v>
      </c>
      <c r="M1243" s="83">
        <v>0</v>
      </c>
      <c r="N1243" s="83">
        <v>-15003.09</v>
      </c>
      <c r="O1243" s="35">
        <f>ROWS($A$8:N1243)</f>
        <v>1236</v>
      </c>
      <c r="P1243" s="35" t="str">
        <f>IF($A1243='Signature Page'!$H$8,O1243,"")</f>
        <v/>
      </c>
      <c r="Q1243" s="35" t="str">
        <f>IFERROR(SMALL($P$8:$P$1794,ROWS($P$8:P1243)),"")</f>
        <v/>
      </c>
      <c r="R1243" s="31" t="str">
        <f t="shared" si="19"/>
        <v>N08055110006</v>
      </c>
      <c r="S1243" s="31"/>
      <c r="T1243" s="31"/>
      <c r="U1243" s="31"/>
    </row>
    <row r="1244" spans="1:21" x14ac:dyDescent="0.25">
      <c r="A1244" s="68" t="s">
        <v>86</v>
      </c>
      <c r="B1244" s="69">
        <v>1</v>
      </c>
      <c r="C1244" s="68">
        <v>10010000</v>
      </c>
      <c r="D1244" s="70" t="s">
        <v>1053</v>
      </c>
      <c r="E1244" s="70" t="s">
        <v>1175</v>
      </c>
      <c r="F1244" s="70" t="s">
        <v>128</v>
      </c>
      <c r="G1244" s="69" t="s">
        <v>128</v>
      </c>
      <c r="H1244" s="70" t="s">
        <v>1058</v>
      </c>
      <c r="I1244" s="83">
        <v>-2166.08</v>
      </c>
      <c r="J1244" s="83">
        <v>0</v>
      </c>
      <c r="K1244" s="83">
        <v>126931271.06999999</v>
      </c>
      <c r="L1244" s="83">
        <v>-1384966.48</v>
      </c>
      <c r="M1244" s="83">
        <v>0</v>
      </c>
      <c r="N1244" s="83">
        <v>125544138.51000001</v>
      </c>
      <c r="O1244" s="35">
        <f>ROWS($A$8:N1244)</f>
        <v>1237</v>
      </c>
      <c r="P1244" s="35" t="str">
        <f>IF($A1244='Signature Page'!$H$8,O1244,"")</f>
        <v/>
      </c>
      <c r="Q1244" s="35" t="str">
        <f>IFERROR(SMALL($P$8:$P$1794,ROWS($P$8:P1244)),"")</f>
        <v/>
      </c>
      <c r="R1244" s="31" t="str">
        <f t="shared" si="19"/>
        <v>N12010010000</v>
      </c>
      <c r="S1244" s="31"/>
      <c r="T1244" s="31"/>
      <c r="U1244" s="31"/>
    </row>
    <row r="1245" spans="1:21" x14ac:dyDescent="0.25">
      <c r="A1245" s="68" t="s">
        <v>86</v>
      </c>
      <c r="B1245" s="69">
        <v>1</v>
      </c>
      <c r="C1245" s="68">
        <v>10010021</v>
      </c>
      <c r="D1245" s="70" t="s">
        <v>1053</v>
      </c>
      <c r="E1245" s="70" t="s">
        <v>1175</v>
      </c>
      <c r="F1245" s="70" t="s">
        <v>128</v>
      </c>
      <c r="G1245" s="69" t="s">
        <v>131</v>
      </c>
      <c r="H1245" s="70" t="s">
        <v>1058</v>
      </c>
      <c r="I1245" s="83">
        <v>0</v>
      </c>
      <c r="J1245" s="83">
        <v>0</v>
      </c>
      <c r="K1245" s="83">
        <v>2575733.2599999998</v>
      </c>
      <c r="L1245" s="83">
        <v>13270595.15</v>
      </c>
      <c r="M1245" s="83">
        <v>0</v>
      </c>
      <c r="N1245" s="83">
        <v>15846328.41</v>
      </c>
      <c r="O1245" s="35">
        <f>ROWS($A$8:N1245)</f>
        <v>1238</v>
      </c>
      <c r="P1245" s="35" t="str">
        <f>IF($A1245='Signature Page'!$H$8,O1245,"")</f>
        <v/>
      </c>
      <c r="Q1245" s="35" t="str">
        <f>IFERROR(SMALL($P$8:$P$1794,ROWS($P$8:P1245)),"")</f>
        <v/>
      </c>
      <c r="R1245" s="31" t="str">
        <f t="shared" si="19"/>
        <v>N12010010021</v>
      </c>
      <c r="S1245" s="31"/>
      <c r="T1245" s="31"/>
      <c r="U1245" s="31"/>
    </row>
    <row r="1246" spans="1:21" x14ac:dyDescent="0.25">
      <c r="A1246" s="68" t="s">
        <v>86</v>
      </c>
      <c r="B1246" s="69">
        <v>1</v>
      </c>
      <c r="C1246" s="68">
        <v>10050023</v>
      </c>
      <c r="D1246" s="70" t="s">
        <v>1053</v>
      </c>
      <c r="E1246" s="70" t="s">
        <v>1175</v>
      </c>
      <c r="F1246" s="70" t="s">
        <v>128</v>
      </c>
      <c r="G1246" s="69" t="s">
        <v>1489</v>
      </c>
      <c r="H1246" s="70" t="s">
        <v>1058</v>
      </c>
      <c r="I1246" s="83">
        <v>0</v>
      </c>
      <c r="J1246" s="83">
        <v>0</v>
      </c>
      <c r="K1246" s="83">
        <v>21000000</v>
      </c>
      <c r="L1246" s="83">
        <v>9208883</v>
      </c>
      <c r="M1246" s="83">
        <v>0</v>
      </c>
      <c r="N1246" s="83">
        <v>30208883</v>
      </c>
      <c r="O1246" s="35">
        <f>ROWS($A$8:N1246)</f>
        <v>1239</v>
      </c>
      <c r="P1246" s="35" t="str">
        <f>IF($A1246='Signature Page'!$H$8,O1246,"")</f>
        <v/>
      </c>
      <c r="Q1246" s="35" t="str">
        <f>IFERROR(SMALL($P$8:$P$1794,ROWS($P$8:P1246)),"")</f>
        <v/>
      </c>
      <c r="R1246" s="31" t="str">
        <f t="shared" si="19"/>
        <v>N12010050023</v>
      </c>
      <c r="S1246" s="31"/>
      <c r="T1246" s="31"/>
      <c r="U1246" s="31"/>
    </row>
    <row r="1247" spans="1:21" x14ac:dyDescent="0.25">
      <c r="A1247" s="68" t="s">
        <v>86</v>
      </c>
      <c r="B1247" s="69">
        <v>1</v>
      </c>
      <c r="C1247" s="68">
        <v>28230000</v>
      </c>
      <c r="D1247" s="70" t="s">
        <v>1053</v>
      </c>
      <c r="E1247" s="70" t="s">
        <v>1175</v>
      </c>
      <c r="F1247" s="70" t="s">
        <v>128</v>
      </c>
      <c r="G1247" s="69" t="s">
        <v>136</v>
      </c>
      <c r="H1247" s="70" t="s">
        <v>1058</v>
      </c>
      <c r="I1247" s="83">
        <v>0</v>
      </c>
      <c r="J1247" s="83">
        <v>-168389.46</v>
      </c>
      <c r="K1247" s="83">
        <v>0</v>
      </c>
      <c r="L1247" s="83">
        <v>0</v>
      </c>
      <c r="M1247" s="83">
        <v>0</v>
      </c>
      <c r="N1247" s="83">
        <v>-168389.46</v>
      </c>
      <c r="O1247" s="35">
        <f>ROWS($A$8:N1247)</f>
        <v>1240</v>
      </c>
      <c r="P1247" s="35" t="str">
        <f>IF($A1247='Signature Page'!$H$8,O1247,"")</f>
        <v/>
      </c>
      <c r="Q1247" s="35" t="str">
        <f>IFERROR(SMALL($P$8:$P$1794,ROWS($P$8:P1247)),"")</f>
        <v/>
      </c>
      <c r="R1247" s="31" t="str">
        <f t="shared" si="19"/>
        <v>N12028230000</v>
      </c>
      <c r="S1247" s="31"/>
      <c r="T1247" s="31"/>
      <c r="U1247" s="31"/>
    </row>
    <row r="1248" spans="1:21" x14ac:dyDescent="0.25">
      <c r="A1248" s="68" t="s">
        <v>86</v>
      </c>
      <c r="B1248" s="69">
        <v>1</v>
      </c>
      <c r="C1248" s="68">
        <v>30350000</v>
      </c>
      <c r="D1248" s="70" t="s">
        <v>1054</v>
      </c>
      <c r="E1248" s="70" t="s">
        <v>1175</v>
      </c>
      <c r="F1248" s="70" t="s">
        <v>128</v>
      </c>
      <c r="G1248" s="69" t="s">
        <v>144</v>
      </c>
      <c r="H1248" s="70" t="s">
        <v>1058</v>
      </c>
      <c r="I1248" s="83">
        <v>-209279.28</v>
      </c>
      <c r="J1248" s="83">
        <v>-31500.48</v>
      </c>
      <c r="K1248" s="83">
        <v>164913.51999999999</v>
      </c>
      <c r="L1248" s="83">
        <v>44004.480000000003</v>
      </c>
      <c r="M1248" s="83">
        <v>0</v>
      </c>
      <c r="N1248" s="83">
        <v>-31861.759999999998</v>
      </c>
      <c r="O1248" s="35">
        <f>ROWS($A$8:N1248)</f>
        <v>1241</v>
      </c>
      <c r="P1248" s="35" t="str">
        <f>IF($A1248='Signature Page'!$H$8,O1248,"")</f>
        <v/>
      </c>
      <c r="Q1248" s="35" t="str">
        <f>IFERROR(SMALL($P$8:$P$1794,ROWS($P$8:P1248)),"")</f>
        <v/>
      </c>
      <c r="R1248" s="31" t="str">
        <f t="shared" si="19"/>
        <v>N12030350000</v>
      </c>
      <c r="S1248" s="31"/>
      <c r="T1248" s="31"/>
      <c r="U1248" s="31"/>
    </row>
    <row r="1249" spans="1:21" x14ac:dyDescent="0.25">
      <c r="A1249" s="68" t="s">
        <v>86</v>
      </c>
      <c r="B1249" s="69">
        <v>1</v>
      </c>
      <c r="C1249" s="68">
        <v>30350006</v>
      </c>
      <c r="D1249" s="70" t="s">
        <v>1055</v>
      </c>
      <c r="E1249" s="70" t="s">
        <v>1175</v>
      </c>
      <c r="F1249" s="70" t="s">
        <v>128</v>
      </c>
      <c r="G1249" s="69" t="s">
        <v>149</v>
      </c>
      <c r="H1249" s="70" t="s">
        <v>1058</v>
      </c>
      <c r="I1249" s="83">
        <v>-6640402.3499999996</v>
      </c>
      <c r="J1249" s="83">
        <v>-2756628.18</v>
      </c>
      <c r="K1249" s="83">
        <v>2230283.38</v>
      </c>
      <c r="L1249" s="83">
        <v>5600000</v>
      </c>
      <c r="M1249" s="83">
        <v>0</v>
      </c>
      <c r="N1249" s="83">
        <v>-1566747.15</v>
      </c>
      <c r="O1249" s="35">
        <f>ROWS($A$8:N1249)</f>
        <v>1242</v>
      </c>
      <c r="P1249" s="35" t="str">
        <f>IF($A1249='Signature Page'!$H$8,O1249,"")</f>
        <v/>
      </c>
      <c r="Q1249" s="35" t="str">
        <f>IFERROR(SMALL($P$8:$P$1794,ROWS($P$8:P1249)),"")</f>
        <v/>
      </c>
      <c r="R1249" s="31" t="str">
        <f t="shared" si="19"/>
        <v>N12030350006</v>
      </c>
      <c r="S1249" s="31"/>
      <c r="T1249" s="31"/>
      <c r="U1249" s="31"/>
    </row>
    <row r="1250" spans="1:21" x14ac:dyDescent="0.25">
      <c r="A1250" s="68" t="s">
        <v>86</v>
      </c>
      <c r="B1250" s="69">
        <v>1</v>
      </c>
      <c r="C1250" s="68">
        <v>30350009</v>
      </c>
      <c r="D1250" s="70" t="s">
        <v>1053</v>
      </c>
      <c r="E1250" s="70" t="s">
        <v>1175</v>
      </c>
      <c r="F1250" s="70" t="s">
        <v>128</v>
      </c>
      <c r="G1250" s="69" t="s">
        <v>152</v>
      </c>
      <c r="H1250" s="70" t="s">
        <v>1058</v>
      </c>
      <c r="I1250" s="83">
        <v>-9509.91</v>
      </c>
      <c r="J1250" s="83">
        <v>-7912.96</v>
      </c>
      <c r="K1250" s="83">
        <v>0</v>
      </c>
      <c r="L1250" s="83">
        <v>0</v>
      </c>
      <c r="M1250" s="83">
        <v>0</v>
      </c>
      <c r="N1250" s="83">
        <v>-17422.87</v>
      </c>
      <c r="O1250" s="35">
        <f>ROWS($A$8:N1250)</f>
        <v>1243</v>
      </c>
      <c r="P1250" s="35" t="str">
        <f>IF($A1250='Signature Page'!$H$8,O1250,"")</f>
        <v/>
      </c>
      <c r="Q1250" s="35" t="str">
        <f>IFERROR(SMALL($P$8:$P$1794,ROWS($P$8:P1250)),"")</f>
        <v/>
      </c>
      <c r="R1250" s="31" t="str">
        <f t="shared" si="19"/>
        <v>N12030350009</v>
      </c>
      <c r="S1250" s="31"/>
      <c r="T1250" s="31"/>
      <c r="U1250" s="31"/>
    </row>
    <row r="1251" spans="1:21" x14ac:dyDescent="0.25">
      <c r="A1251" s="68" t="s">
        <v>86</v>
      </c>
      <c r="B1251" s="69">
        <v>1</v>
      </c>
      <c r="C1251" s="68">
        <v>30350041</v>
      </c>
      <c r="D1251" s="70" t="s">
        <v>1057</v>
      </c>
      <c r="E1251" s="70" t="s">
        <v>1175</v>
      </c>
      <c r="F1251" s="70" t="s">
        <v>128</v>
      </c>
      <c r="G1251" s="69" t="s">
        <v>1440</v>
      </c>
      <c r="H1251" s="70" t="s">
        <v>1058</v>
      </c>
      <c r="I1251" s="83">
        <v>-595.4</v>
      </c>
      <c r="J1251" s="83">
        <v>-3060.5</v>
      </c>
      <c r="K1251" s="83">
        <v>0</v>
      </c>
      <c r="L1251" s="83">
        <v>0</v>
      </c>
      <c r="M1251" s="83">
        <v>0</v>
      </c>
      <c r="N1251" s="83">
        <v>-3655.9</v>
      </c>
      <c r="O1251" s="35">
        <f>ROWS($A$8:N1251)</f>
        <v>1244</v>
      </c>
      <c r="P1251" s="35" t="str">
        <f>IF($A1251='Signature Page'!$H$8,O1251,"")</f>
        <v/>
      </c>
      <c r="Q1251" s="35" t="str">
        <f>IFERROR(SMALL($P$8:$P$1794,ROWS($P$8:P1251)),"")</f>
        <v/>
      </c>
      <c r="R1251" s="31" t="str">
        <f t="shared" si="19"/>
        <v>N12030350041</v>
      </c>
      <c r="S1251" s="31"/>
      <c r="T1251" s="31"/>
      <c r="U1251" s="31"/>
    </row>
    <row r="1252" spans="1:21" x14ac:dyDescent="0.25">
      <c r="A1252" s="68" t="s">
        <v>86</v>
      </c>
      <c r="B1252" s="69">
        <v>1</v>
      </c>
      <c r="C1252" s="68">
        <v>30350042</v>
      </c>
      <c r="D1252" s="70" t="s">
        <v>1057</v>
      </c>
      <c r="E1252" s="70" t="s">
        <v>1175</v>
      </c>
      <c r="F1252" s="70" t="s">
        <v>128</v>
      </c>
      <c r="G1252" s="69" t="s">
        <v>161</v>
      </c>
      <c r="H1252" s="70" t="s">
        <v>1058</v>
      </c>
      <c r="I1252" s="83">
        <v>-419824.01</v>
      </c>
      <c r="J1252" s="83">
        <v>-61033.45</v>
      </c>
      <c r="K1252" s="83">
        <v>0</v>
      </c>
      <c r="L1252" s="83">
        <v>400000</v>
      </c>
      <c r="M1252" s="83">
        <v>0</v>
      </c>
      <c r="N1252" s="83">
        <v>-80857.460000000006</v>
      </c>
      <c r="O1252" s="35">
        <f>ROWS($A$8:N1252)</f>
        <v>1245</v>
      </c>
      <c r="P1252" s="35" t="str">
        <f>IF($A1252='Signature Page'!$H$8,O1252,"")</f>
        <v/>
      </c>
      <c r="Q1252" s="35" t="str">
        <f>IFERROR(SMALL($P$8:$P$1794,ROWS($P$8:P1252)),"")</f>
        <v/>
      </c>
      <c r="R1252" s="31" t="str">
        <f t="shared" si="19"/>
        <v>N12030350042</v>
      </c>
      <c r="S1252" s="31"/>
      <c r="T1252" s="31"/>
      <c r="U1252" s="31"/>
    </row>
    <row r="1253" spans="1:21" x14ac:dyDescent="0.25">
      <c r="A1253" s="68" t="s">
        <v>86</v>
      </c>
      <c r="B1253" s="69">
        <v>1</v>
      </c>
      <c r="C1253" s="68">
        <v>30350044</v>
      </c>
      <c r="D1253" s="70" t="s">
        <v>1053</v>
      </c>
      <c r="E1253" s="70" t="s">
        <v>1175</v>
      </c>
      <c r="F1253" s="70" t="s">
        <v>128</v>
      </c>
      <c r="G1253" s="69" t="s">
        <v>162</v>
      </c>
      <c r="H1253" s="70" t="s">
        <v>1058</v>
      </c>
      <c r="I1253" s="83">
        <v>-21151.41</v>
      </c>
      <c r="J1253" s="83">
        <v>-665.6</v>
      </c>
      <c r="K1253" s="83">
        <v>0</v>
      </c>
      <c r="L1253" s="83">
        <v>0</v>
      </c>
      <c r="M1253" s="83">
        <v>0</v>
      </c>
      <c r="N1253" s="83">
        <v>-21817.01</v>
      </c>
      <c r="O1253" s="35">
        <f>ROWS($A$8:N1253)</f>
        <v>1246</v>
      </c>
      <c r="P1253" s="35" t="str">
        <f>IF($A1253='Signature Page'!$H$8,O1253,"")</f>
        <v/>
      </c>
      <c r="Q1253" s="35" t="str">
        <f>IFERROR(SMALL($P$8:$P$1794,ROWS($P$8:P1253)),"")</f>
        <v/>
      </c>
      <c r="R1253" s="31" t="str">
        <f t="shared" si="19"/>
        <v>N12030350044</v>
      </c>
      <c r="S1253" s="31"/>
      <c r="T1253" s="31"/>
      <c r="U1253" s="31"/>
    </row>
    <row r="1254" spans="1:21" x14ac:dyDescent="0.25">
      <c r="A1254" s="68" t="s">
        <v>86</v>
      </c>
      <c r="B1254" s="69">
        <v>1</v>
      </c>
      <c r="C1254" s="68">
        <v>30350048</v>
      </c>
      <c r="D1254" s="70" t="s">
        <v>1053</v>
      </c>
      <c r="E1254" s="70" t="s">
        <v>1175</v>
      </c>
      <c r="F1254" s="70" t="s">
        <v>128</v>
      </c>
      <c r="G1254" s="69" t="s">
        <v>164</v>
      </c>
      <c r="H1254" s="70" t="s">
        <v>1058</v>
      </c>
      <c r="I1254" s="83">
        <v>-261218.03</v>
      </c>
      <c r="J1254" s="83">
        <v>-12226.06</v>
      </c>
      <c r="K1254" s="83">
        <v>237075.08</v>
      </c>
      <c r="L1254" s="83">
        <v>0</v>
      </c>
      <c r="M1254" s="83">
        <v>0</v>
      </c>
      <c r="N1254" s="83">
        <v>-36369.01</v>
      </c>
      <c r="O1254" s="35">
        <f>ROWS($A$8:N1254)</f>
        <v>1247</v>
      </c>
      <c r="P1254" s="35" t="str">
        <f>IF($A1254='Signature Page'!$H$8,O1254,"")</f>
        <v/>
      </c>
      <c r="Q1254" s="35" t="str">
        <f>IFERROR(SMALL($P$8:$P$1794,ROWS($P$8:P1254)),"")</f>
        <v/>
      </c>
      <c r="R1254" s="31" t="str">
        <f t="shared" si="19"/>
        <v>N12030350048</v>
      </c>
      <c r="S1254" s="31"/>
      <c r="T1254" s="31"/>
      <c r="U1254" s="31"/>
    </row>
    <row r="1255" spans="1:21" x14ac:dyDescent="0.25">
      <c r="A1255" s="68" t="s">
        <v>86</v>
      </c>
      <c r="B1255" s="69">
        <v>1</v>
      </c>
      <c r="C1255" s="68">
        <v>30350050</v>
      </c>
      <c r="D1255" s="70" t="s">
        <v>1054</v>
      </c>
      <c r="E1255" s="70" t="s">
        <v>1175</v>
      </c>
      <c r="F1255" s="70" t="s">
        <v>128</v>
      </c>
      <c r="G1255" s="69" t="s">
        <v>165</v>
      </c>
      <c r="H1255" s="70" t="s">
        <v>1058</v>
      </c>
      <c r="I1255" s="83">
        <v>-17448.98</v>
      </c>
      <c r="J1255" s="83">
        <v>-938</v>
      </c>
      <c r="K1255" s="83">
        <v>0</v>
      </c>
      <c r="L1255" s="83">
        <v>0</v>
      </c>
      <c r="M1255" s="83">
        <v>0</v>
      </c>
      <c r="N1255" s="83">
        <v>-18386.98</v>
      </c>
      <c r="O1255" s="35">
        <f>ROWS($A$8:N1255)</f>
        <v>1248</v>
      </c>
      <c r="P1255" s="35" t="str">
        <f>IF($A1255='Signature Page'!$H$8,O1255,"")</f>
        <v/>
      </c>
      <c r="Q1255" s="35" t="str">
        <f>IFERROR(SMALL($P$8:$P$1794,ROWS($P$8:P1255)),"")</f>
        <v/>
      </c>
      <c r="R1255" s="31" t="str">
        <f t="shared" si="19"/>
        <v>N12030350050</v>
      </c>
      <c r="S1255" s="31"/>
      <c r="T1255" s="31"/>
      <c r="U1255" s="31"/>
    </row>
    <row r="1256" spans="1:21" x14ac:dyDescent="0.25">
      <c r="A1256" s="68" t="s">
        <v>86</v>
      </c>
      <c r="B1256" s="69">
        <v>1</v>
      </c>
      <c r="C1256" s="68">
        <v>30370000</v>
      </c>
      <c r="D1256" s="70" t="s">
        <v>1057</v>
      </c>
      <c r="E1256" s="70" t="s">
        <v>1175</v>
      </c>
      <c r="F1256" s="70" t="s">
        <v>128</v>
      </c>
      <c r="G1256" s="69" t="s">
        <v>202</v>
      </c>
      <c r="H1256" s="70" t="s">
        <v>1058</v>
      </c>
      <c r="I1256" s="83">
        <v>-70.5</v>
      </c>
      <c r="J1256" s="83">
        <v>-1730</v>
      </c>
      <c r="K1256" s="83">
        <v>0</v>
      </c>
      <c r="L1256" s="83">
        <v>0</v>
      </c>
      <c r="M1256" s="83">
        <v>0</v>
      </c>
      <c r="N1256" s="83">
        <v>-1800.5</v>
      </c>
      <c r="O1256" s="35">
        <f>ROWS($A$8:N1256)</f>
        <v>1249</v>
      </c>
      <c r="P1256" s="35" t="str">
        <f>IF($A1256='Signature Page'!$H$8,O1256,"")</f>
        <v/>
      </c>
      <c r="Q1256" s="35" t="str">
        <f>IFERROR(SMALL($P$8:$P$1794,ROWS($P$8:P1256)),"")</f>
        <v/>
      </c>
      <c r="R1256" s="31" t="str">
        <f t="shared" si="19"/>
        <v>N12030370000</v>
      </c>
      <c r="S1256" s="31"/>
      <c r="T1256" s="31"/>
      <c r="U1256" s="31"/>
    </row>
    <row r="1257" spans="1:21" x14ac:dyDescent="0.25">
      <c r="A1257" s="68" t="s">
        <v>86</v>
      </c>
      <c r="B1257" s="69">
        <v>1</v>
      </c>
      <c r="C1257" s="68">
        <v>30370013</v>
      </c>
      <c r="D1257" s="70" t="s">
        <v>1057</v>
      </c>
      <c r="E1257" s="70" t="s">
        <v>1175</v>
      </c>
      <c r="F1257" s="70" t="s">
        <v>128</v>
      </c>
      <c r="G1257" s="69" t="s">
        <v>211</v>
      </c>
      <c r="H1257" s="70" t="s">
        <v>1058</v>
      </c>
      <c r="I1257" s="83">
        <v>-8010.65</v>
      </c>
      <c r="J1257" s="83">
        <v>-14260.2</v>
      </c>
      <c r="K1257" s="83">
        <v>0</v>
      </c>
      <c r="L1257" s="83">
        <v>0</v>
      </c>
      <c r="M1257" s="83">
        <v>0</v>
      </c>
      <c r="N1257" s="83">
        <v>-22270.85</v>
      </c>
      <c r="O1257" s="35">
        <f>ROWS($A$8:N1257)</f>
        <v>1250</v>
      </c>
      <c r="P1257" s="35" t="str">
        <f>IF($A1257='Signature Page'!$H$8,O1257,"")</f>
        <v/>
      </c>
      <c r="Q1257" s="35" t="str">
        <f>IFERROR(SMALL($P$8:$P$1794,ROWS($P$8:P1257)),"")</f>
        <v/>
      </c>
      <c r="R1257" s="31" t="str">
        <f t="shared" si="19"/>
        <v>N12030370013</v>
      </c>
      <c r="S1257" s="31"/>
      <c r="T1257" s="31"/>
      <c r="U1257" s="31"/>
    </row>
    <row r="1258" spans="1:21" x14ac:dyDescent="0.25">
      <c r="A1258" s="68" t="s">
        <v>86</v>
      </c>
      <c r="B1258" s="69">
        <v>1</v>
      </c>
      <c r="C1258" s="68">
        <v>30370041</v>
      </c>
      <c r="D1258" s="70" t="s">
        <v>1054</v>
      </c>
      <c r="E1258" s="70" t="s">
        <v>1175</v>
      </c>
      <c r="F1258" s="70" t="s">
        <v>128</v>
      </c>
      <c r="G1258" s="69" t="s">
        <v>214</v>
      </c>
      <c r="H1258" s="70" t="s">
        <v>1058</v>
      </c>
      <c r="I1258" s="83">
        <v>-90322.05</v>
      </c>
      <c r="J1258" s="83">
        <v>0</v>
      </c>
      <c r="K1258" s="83">
        <v>6330.04</v>
      </c>
      <c r="L1258" s="83">
        <v>0</v>
      </c>
      <c r="M1258" s="83">
        <v>0</v>
      </c>
      <c r="N1258" s="83">
        <v>-83992.01</v>
      </c>
      <c r="O1258" s="35">
        <f>ROWS($A$8:N1258)</f>
        <v>1251</v>
      </c>
      <c r="P1258" s="35" t="str">
        <f>IF($A1258='Signature Page'!$H$8,O1258,"")</f>
        <v/>
      </c>
      <c r="Q1258" s="35" t="str">
        <f>IFERROR(SMALL($P$8:$P$1794,ROWS($P$8:P1258)),"")</f>
        <v/>
      </c>
      <c r="R1258" s="31" t="str">
        <f t="shared" si="19"/>
        <v>N12030370041</v>
      </c>
      <c r="S1258" s="31"/>
      <c r="T1258" s="31"/>
      <c r="U1258" s="31"/>
    </row>
    <row r="1259" spans="1:21" x14ac:dyDescent="0.25">
      <c r="A1259" s="68" t="s">
        <v>86</v>
      </c>
      <c r="B1259" s="69">
        <v>1</v>
      </c>
      <c r="C1259" s="68">
        <v>30460000</v>
      </c>
      <c r="D1259" s="70" t="s">
        <v>1053</v>
      </c>
      <c r="E1259" s="70" t="s">
        <v>1175</v>
      </c>
      <c r="F1259" s="70" t="s">
        <v>128</v>
      </c>
      <c r="G1259" s="69" t="s">
        <v>217</v>
      </c>
      <c r="H1259" s="70" t="s">
        <v>1058</v>
      </c>
      <c r="I1259" s="83">
        <v>-2436318.1</v>
      </c>
      <c r="J1259" s="83">
        <v>-1940400</v>
      </c>
      <c r="K1259" s="83">
        <v>1364026.68</v>
      </c>
      <c r="L1259" s="83">
        <v>2050000</v>
      </c>
      <c r="M1259" s="83">
        <v>0</v>
      </c>
      <c r="N1259" s="83">
        <v>-962691.42</v>
      </c>
      <c r="O1259" s="35">
        <f>ROWS($A$8:N1259)</f>
        <v>1252</v>
      </c>
      <c r="P1259" s="35" t="str">
        <f>IF($A1259='Signature Page'!$H$8,O1259,"")</f>
        <v/>
      </c>
      <c r="Q1259" s="35" t="str">
        <f>IFERROR(SMALL($P$8:$P$1794,ROWS($P$8:P1259)),"")</f>
        <v/>
      </c>
      <c r="R1259" s="31" t="str">
        <f t="shared" si="19"/>
        <v>N12030460000</v>
      </c>
      <c r="S1259" s="31"/>
      <c r="T1259" s="31"/>
      <c r="U1259" s="31"/>
    </row>
    <row r="1260" spans="1:21" x14ac:dyDescent="0.25">
      <c r="A1260" s="68" t="s">
        <v>86</v>
      </c>
      <c r="B1260" s="69">
        <v>1</v>
      </c>
      <c r="C1260" s="68">
        <v>30980000</v>
      </c>
      <c r="D1260" s="70" t="s">
        <v>1055</v>
      </c>
      <c r="E1260" s="70" t="s">
        <v>1175</v>
      </c>
      <c r="F1260" s="70" t="s">
        <v>128</v>
      </c>
      <c r="G1260" s="69" t="s">
        <v>230</v>
      </c>
      <c r="H1260" s="70" t="s">
        <v>1058</v>
      </c>
      <c r="I1260" s="83">
        <v>-3072949.48</v>
      </c>
      <c r="J1260" s="83">
        <v>-20</v>
      </c>
      <c r="K1260" s="83">
        <v>0</v>
      </c>
      <c r="L1260" s="83">
        <v>0</v>
      </c>
      <c r="M1260" s="83">
        <v>0</v>
      </c>
      <c r="N1260" s="83">
        <v>-3072969.48</v>
      </c>
      <c r="O1260" s="35">
        <f>ROWS($A$8:N1260)</f>
        <v>1253</v>
      </c>
      <c r="P1260" s="35" t="str">
        <f>IF($A1260='Signature Page'!$H$8,O1260,"")</f>
        <v/>
      </c>
      <c r="Q1260" s="35" t="str">
        <f>IFERROR(SMALL($P$8:$P$1794,ROWS($P$8:P1260)),"")</f>
        <v/>
      </c>
      <c r="R1260" s="31" t="str">
        <f t="shared" si="19"/>
        <v>N12030980000</v>
      </c>
      <c r="S1260" s="31"/>
      <c r="T1260" s="31"/>
      <c r="U1260" s="31"/>
    </row>
    <row r="1261" spans="1:21" x14ac:dyDescent="0.25">
      <c r="A1261" s="68" t="s">
        <v>86</v>
      </c>
      <c r="B1261" s="69">
        <v>1</v>
      </c>
      <c r="C1261" s="68">
        <v>34720001</v>
      </c>
      <c r="D1261" s="70" t="s">
        <v>1054</v>
      </c>
      <c r="E1261" s="70" t="s">
        <v>1175</v>
      </c>
      <c r="F1261" s="70" t="s">
        <v>128</v>
      </c>
      <c r="G1261" s="69" t="s">
        <v>375</v>
      </c>
      <c r="H1261" s="70" t="s">
        <v>1058</v>
      </c>
      <c r="I1261" s="83">
        <v>-153649.69</v>
      </c>
      <c r="J1261" s="83">
        <v>-67142.149999999994</v>
      </c>
      <c r="K1261" s="83">
        <v>0</v>
      </c>
      <c r="L1261" s="83">
        <v>0</v>
      </c>
      <c r="M1261" s="83">
        <v>0</v>
      </c>
      <c r="N1261" s="83">
        <v>-220791.84</v>
      </c>
      <c r="O1261" s="35">
        <f>ROWS($A$8:N1261)</f>
        <v>1254</v>
      </c>
      <c r="P1261" s="35" t="str">
        <f>IF($A1261='Signature Page'!$H$8,O1261,"")</f>
        <v/>
      </c>
      <c r="Q1261" s="35" t="str">
        <f>IFERROR(SMALL($P$8:$P$1794,ROWS($P$8:P1261)),"")</f>
        <v/>
      </c>
      <c r="R1261" s="31" t="str">
        <f t="shared" si="19"/>
        <v>N12034720001</v>
      </c>
      <c r="S1261" s="31"/>
      <c r="T1261" s="31"/>
      <c r="U1261" s="31"/>
    </row>
    <row r="1262" spans="1:21" x14ac:dyDescent="0.25">
      <c r="A1262" s="68" t="s">
        <v>86</v>
      </c>
      <c r="B1262" s="69">
        <v>1</v>
      </c>
      <c r="C1262" s="68">
        <v>34720006</v>
      </c>
      <c r="D1262" s="70" t="s">
        <v>1054</v>
      </c>
      <c r="E1262" s="70" t="s">
        <v>1175</v>
      </c>
      <c r="F1262" s="70" t="s">
        <v>128</v>
      </c>
      <c r="G1262" s="69" t="s">
        <v>377</v>
      </c>
      <c r="H1262" s="70" t="s">
        <v>1058</v>
      </c>
      <c r="I1262" s="83">
        <v>-75209.48</v>
      </c>
      <c r="J1262" s="83">
        <v>0</v>
      </c>
      <c r="K1262" s="83">
        <v>56126.17</v>
      </c>
      <c r="L1262" s="83">
        <v>0</v>
      </c>
      <c r="M1262" s="83">
        <v>0</v>
      </c>
      <c r="N1262" s="83">
        <v>-19083.310000000001</v>
      </c>
      <c r="O1262" s="35">
        <f>ROWS($A$8:N1262)</f>
        <v>1255</v>
      </c>
      <c r="P1262" s="35" t="str">
        <f>IF($A1262='Signature Page'!$H$8,O1262,"")</f>
        <v/>
      </c>
      <c r="Q1262" s="35" t="str">
        <f>IFERROR(SMALL($P$8:$P$1794,ROWS($P$8:P1262)),"")</f>
        <v/>
      </c>
      <c r="R1262" s="31" t="str">
        <f t="shared" si="19"/>
        <v>N12034720006</v>
      </c>
      <c r="S1262" s="31"/>
      <c r="T1262" s="31"/>
      <c r="U1262" s="31"/>
    </row>
    <row r="1263" spans="1:21" x14ac:dyDescent="0.25">
      <c r="A1263" s="68" t="s">
        <v>86</v>
      </c>
      <c r="B1263" s="69">
        <v>1</v>
      </c>
      <c r="C1263" s="68">
        <v>35280000</v>
      </c>
      <c r="D1263" s="70" t="s">
        <v>1054</v>
      </c>
      <c r="E1263" s="70" t="s">
        <v>1175</v>
      </c>
      <c r="F1263" s="70" t="s">
        <v>128</v>
      </c>
      <c r="G1263" s="69" t="s">
        <v>401</v>
      </c>
      <c r="H1263" s="70" t="s">
        <v>1058</v>
      </c>
      <c r="I1263" s="83">
        <v>-701618.87</v>
      </c>
      <c r="J1263" s="83">
        <v>0</v>
      </c>
      <c r="K1263" s="83">
        <v>-781.4</v>
      </c>
      <c r="L1263" s="83">
        <v>0</v>
      </c>
      <c r="M1263" s="83">
        <v>0</v>
      </c>
      <c r="N1263" s="83">
        <v>-702400.27</v>
      </c>
      <c r="O1263" s="35">
        <f>ROWS($A$8:N1263)</f>
        <v>1256</v>
      </c>
      <c r="P1263" s="35" t="str">
        <f>IF($A1263='Signature Page'!$H$8,O1263,"")</f>
        <v/>
      </c>
      <c r="Q1263" s="35" t="str">
        <f>IFERROR(SMALL($P$8:$P$1794,ROWS($P$8:P1263)),"")</f>
        <v/>
      </c>
      <c r="R1263" s="31" t="str">
        <f t="shared" si="19"/>
        <v>N12035280000</v>
      </c>
      <c r="S1263" s="31"/>
      <c r="T1263" s="31"/>
      <c r="U1263" s="31"/>
    </row>
    <row r="1264" spans="1:21" x14ac:dyDescent="0.25">
      <c r="A1264" s="68" t="s">
        <v>86</v>
      </c>
      <c r="B1264" s="69">
        <v>1</v>
      </c>
      <c r="C1264" s="68">
        <v>35410118</v>
      </c>
      <c r="D1264" s="70" t="s">
        <v>1055</v>
      </c>
      <c r="E1264" s="70" t="s">
        <v>1175</v>
      </c>
      <c r="F1264" s="70" t="s">
        <v>128</v>
      </c>
      <c r="G1264" s="69" t="s">
        <v>408</v>
      </c>
      <c r="H1264" s="70" t="s">
        <v>1058</v>
      </c>
      <c r="I1264" s="83">
        <v>-186479.42</v>
      </c>
      <c r="J1264" s="83">
        <v>0</v>
      </c>
      <c r="K1264" s="83">
        <v>-8026.95</v>
      </c>
      <c r="L1264" s="83">
        <v>0</v>
      </c>
      <c r="M1264" s="83">
        <v>0</v>
      </c>
      <c r="N1264" s="83">
        <v>-194506.37</v>
      </c>
      <c r="O1264" s="35">
        <f>ROWS($A$8:N1264)</f>
        <v>1257</v>
      </c>
      <c r="P1264" s="35" t="str">
        <f>IF($A1264='Signature Page'!$H$8,O1264,"")</f>
        <v/>
      </c>
      <c r="Q1264" s="35" t="str">
        <f>IFERROR(SMALL($P$8:$P$1794,ROWS($P$8:P1264)),"")</f>
        <v/>
      </c>
      <c r="R1264" s="31" t="str">
        <f t="shared" si="19"/>
        <v>N12035410118</v>
      </c>
      <c r="S1264" s="31"/>
      <c r="T1264" s="31"/>
      <c r="U1264" s="31"/>
    </row>
    <row r="1265" spans="1:21" x14ac:dyDescent="0.25">
      <c r="A1265" s="68" t="s">
        <v>86</v>
      </c>
      <c r="B1265" s="69">
        <v>1</v>
      </c>
      <c r="C1265" s="68">
        <v>35410123</v>
      </c>
      <c r="D1265" s="70" t="s">
        <v>1055</v>
      </c>
      <c r="E1265" s="70" t="s">
        <v>1175</v>
      </c>
      <c r="F1265" s="70" t="s">
        <v>128</v>
      </c>
      <c r="G1265" s="69" t="s">
        <v>409</v>
      </c>
      <c r="H1265" s="70" t="s">
        <v>1058</v>
      </c>
      <c r="I1265" s="83">
        <v>-23200.19</v>
      </c>
      <c r="J1265" s="83">
        <v>0</v>
      </c>
      <c r="K1265" s="83">
        <v>-1155.81</v>
      </c>
      <c r="L1265" s="83">
        <v>0</v>
      </c>
      <c r="M1265" s="83">
        <v>0</v>
      </c>
      <c r="N1265" s="83">
        <v>-24356</v>
      </c>
      <c r="O1265" s="35">
        <f>ROWS($A$8:N1265)</f>
        <v>1258</v>
      </c>
      <c r="P1265" s="35" t="str">
        <f>IF($A1265='Signature Page'!$H$8,O1265,"")</f>
        <v/>
      </c>
      <c r="Q1265" s="35" t="str">
        <f>IFERROR(SMALL($P$8:$P$1794,ROWS($P$8:P1265)),"")</f>
        <v/>
      </c>
      <c r="R1265" s="31" t="str">
        <f t="shared" si="19"/>
        <v>N12035410123</v>
      </c>
      <c r="S1265" s="31"/>
      <c r="T1265" s="31"/>
      <c r="U1265" s="31"/>
    </row>
    <row r="1266" spans="1:21" x14ac:dyDescent="0.25">
      <c r="A1266" s="68" t="s">
        <v>86</v>
      </c>
      <c r="B1266" s="69">
        <v>1</v>
      </c>
      <c r="C1266" s="68">
        <v>35410126</v>
      </c>
      <c r="D1266" s="70" t="s">
        <v>1055</v>
      </c>
      <c r="E1266" s="70" t="s">
        <v>1175</v>
      </c>
      <c r="F1266" s="70" t="s">
        <v>128</v>
      </c>
      <c r="G1266" s="69" t="s">
        <v>410</v>
      </c>
      <c r="H1266" s="70" t="s">
        <v>1058</v>
      </c>
      <c r="I1266" s="83">
        <v>-10181.91</v>
      </c>
      <c r="J1266" s="83">
        <v>0</v>
      </c>
      <c r="K1266" s="83">
        <v>0</v>
      </c>
      <c r="L1266" s="83">
        <v>0</v>
      </c>
      <c r="M1266" s="83">
        <v>0</v>
      </c>
      <c r="N1266" s="83">
        <v>-10181.91</v>
      </c>
      <c r="O1266" s="35">
        <f>ROWS($A$8:N1266)</f>
        <v>1259</v>
      </c>
      <c r="P1266" s="35" t="str">
        <f>IF($A1266='Signature Page'!$H$8,O1266,"")</f>
        <v/>
      </c>
      <c r="Q1266" s="35" t="str">
        <f>IFERROR(SMALL($P$8:$P$1794,ROWS($P$8:P1266)),"")</f>
        <v/>
      </c>
      <c r="R1266" s="31" t="str">
        <f t="shared" si="19"/>
        <v>N12035410126</v>
      </c>
      <c r="S1266" s="31"/>
      <c r="T1266" s="31"/>
      <c r="U1266" s="31"/>
    </row>
    <row r="1267" spans="1:21" x14ac:dyDescent="0.25">
      <c r="A1267" s="68" t="s">
        <v>86</v>
      </c>
      <c r="B1267" s="69">
        <v>1</v>
      </c>
      <c r="C1267" s="68">
        <v>35410300</v>
      </c>
      <c r="D1267" s="70" t="s">
        <v>1055</v>
      </c>
      <c r="E1267" s="70" t="s">
        <v>1175</v>
      </c>
      <c r="F1267" s="70" t="s">
        <v>128</v>
      </c>
      <c r="G1267" s="69" t="s">
        <v>411</v>
      </c>
      <c r="H1267" s="70" t="s">
        <v>1058</v>
      </c>
      <c r="I1267" s="83">
        <v>-999549.71</v>
      </c>
      <c r="J1267" s="83">
        <v>0</v>
      </c>
      <c r="K1267" s="83">
        <v>-734373.01</v>
      </c>
      <c r="L1267" s="83">
        <v>0</v>
      </c>
      <c r="M1267" s="83">
        <v>0</v>
      </c>
      <c r="N1267" s="83">
        <v>-1733922.72</v>
      </c>
      <c r="O1267" s="35">
        <f>ROWS($A$8:N1267)</f>
        <v>1260</v>
      </c>
      <c r="P1267" s="35" t="str">
        <f>IF($A1267='Signature Page'!$H$8,O1267,"")</f>
        <v/>
      </c>
      <c r="Q1267" s="35" t="str">
        <f>IFERROR(SMALL($P$8:$P$1794,ROWS($P$8:P1267)),"")</f>
        <v/>
      </c>
      <c r="R1267" s="31" t="str">
        <f t="shared" si="19"/>
        <v>N12035410300</v>
      </c>
      <c r="S1267" s="31"/>
      <c r="T1267" s="31"/>
      <c r="U1267" s="31"/>
    </row>
    <row r="1268" spans="1:21" x14ac:dyDescent="0.25">
      <c r="A1268" s="68" t="s">
        <v>86</v>
      </c>
      <c r="B1268" s="69">
        <v>998</v>
      </c>
      <c r="C1268" s="68">
        <v>36008000</v>
      </c>
      <c r="D1268" s="70" t="s">
        <v>1054</v>
      </c>
      <c r="E1268" s="70" t="s">
        <v>1175</v>
      </c>
      <c r="F1268" s="70" t="s">
        <v>1105</v>
      </c>
      <c r="G1268" s="69" t="s">
        <v>1304</v>
      </c>
      <c r="H1268" s="70" t="s">
        <v>1058</v>
      </c>
      <c r="I1268" s="83">
        <v>-4584144.3499999996</v>
      </c>
      <c r="J1268" s="83">
        <v>0</v>
      </c>
      <c r="K1268" s="83">
        <v>4616718.43</v>
      </c>
      <c r="L1268" s="83">
        <v>-21094511.670000002</v>
      </c>
      <c r="M1268" s="83">
        <v>0</v>
      </c>
      <c r="N1268" s="83">
        <v>-21061937.59</v>
      </c>
      <c r="O1268" s="35">
        <f>ROWS($A$8:N1268)</f>
        <v>1261</v>
      </c>
      <c r="P1268" s="35" t="str">
        <f>IF($A1268='Signature Page'!$H$8,O1268,"")</f>
        <v/>
      </c>
      <c r="Q1268" s="35" t="str">
        <f>IFERROR(SMALL($P$8:$P$1794,ROWS($P$8:P1268)),"")</f>
        <v/>
      </c>
      <c r="R1268" s="31" t="str">
        <f t="shared" si="19"/>
        <v>N12036008000</v>
      </c>
      <c r="S1268" s="31"/>
      <c r="T1268" s="31"/>
      <c r="U1268" s="31"/>
    </row>
    <row r="1269" spans="1:21" x14ac:dyDescent="0.25">
      <c r="A1269" s="68" t="s">
        <v>86</v>
      </c>
      <c r="B1269" s="69">
        <v>5</v>
      </c>
      <c r="C1269" s="68">
        <v>36008010</v>
      </c>
      <c r="D1269" s="70" t="s">
        <v>1054</v>
      </c>
      <c r="E1269" s="70" t="s">
        <v>1175</v>
      </c>
      <c r="F1269" s="70" t="s">
        <v>1101</v>
      </c>
      <c r="G1269" s="69" t="s">
        <v>1355</v>
      </c>
      <c r="H1269" s="70" t="s">
        <v>1058</v>
      </c>
      <c r="I1269" s="83">
        <v>-3600187.8</v>
      </c>
      <c r="J1269" s="83">
        <v>0</v>
      </c>
      <c r="K1269" s="83">
        <v>893700.61</v>
      </c>
      <c r="L1269" s="83">
        <v>0</v>
      </c>
      <c r="M1269" s="83">
        <v>0</v>
      </c>
      <c r="N1269" s="83">
        <v>-2706487.19</v>
      </c>
      <c r="O1269" s="35">
        <f>ROWS($A$8:N1269)</f>
        <v>1262</v>
      </c>
      <c r="P1269" s="35" t="str">
        <f>IF($A1269='Signature Page'!$H$8,O1269,"")</f>
        <v/>
      </c>
      <c r="Q1269" s="35" t="str">
        <f>IFERROR(SMALL($P$8:$P$1794,ROWS($P$8:P1269)),"")</f>
        <v/>
      </c>
      <c r="R1269" s="31" t="str">
        <f t="shared" si="19"/>
        <v>N12036008010</v>
      </c>
      <c r="S1269" s="31"/>
      <c r="T1269" s="31"/>
      <c r="U1269" s="31"/>
    </row>
    <row r="1270" spans="1:21" x14ac:dyDescent="0.25">
      <c r="A1270" s="68" t="s">
        <v>86</v>
      </c>
      <c r="B1270" s="69">
        <v>998</v>
      </c>
      <c r="C1270" s="68">
        <v>36038000</v>
      </c>
      <c r="D1270" s="70" t="s">
        <v>1054</v>
      </c>
      <c r="E1270" s="70" t="s">
        <v>1175</v>
      </c>
      <c r="F1270" s="70" t="s">
        <v>1105</v>
      </c>
      <c r="G1270" s="69" t="s">
        <v>1306</v>
      </c>
      <c r="H1270" s="70" t="s">
        <v>1058</v>
      </c>
      <c r="I1270" s="83">
        <v>-10503.71</v>
      </c>
      <c r="J1270" s="83">
        <v>0</v>
      </c>
      <c r="K1270" s="83">
        <v>2350.89</v>
      </c>
      <c r="L1270" s="83">
        <v>0</v>
      </c>
      <c r="M1270" s="83">
        <v>0</v>
      </c>
      <c r="N1270" s="83">
        <v>-8152.82</v>
      </c>
      <c r="O1270" s="35">
        <f>ROWS($A$8:N1270)</f>
        <v>1263</v>
      </c>
      <c r="P1270" s="35" t="str">
        <f>IF($A1270='Signature Page'!$H$8,O1270,"")</f>
        <v/>
      </c>
      <c r="Q1270" s="35" t="str">
        <f>IFERROR(SMALL($P$8:$P$1794,ROWS($P$8:P1270)),"")</f>
        <v/>
      </c>
      <c r="R1270" s="31" t="str">
        <f t="shared" si="19"/>
        <v>N12036038000</v>
      </c>
      <c r="S1270" s="31"/>
      <c r="T1270" s="31"/>
      <c r="U1270" s="31"/>
    </row>
    <row r="1271" spans="1:21" x14ac:dyDescent="0.25">
      <c r="A1271" s="68" t="s">
        <v>86</v>
      </c>
      <c r="B1271" s="69">
        <v>1</v>
      </c>
      <c r="C1271" s="68">
        <v>37640000</v>
      </c>
      <c r="D1271" s="70" t="s">
        <v>1054</v>
      </c>
      <c r="E1271" s="70" t="s">
        <v>1175</v>
      </c>
      <c r="F1271" s="70" t="s">
        <v>128</v>
      </c>
      <c r="G1271" s="69" t="s">
        <v>490</v>
      </c>
      <c r="H1271" s="70" t="s">
        <v>1058</v>
      </c>
      <c r="I1271" s="83">
        <v>-1089021.3799999999</v>
      </c>
      <c r="J1271" s="83">
        <v>-62000</v>
      </c>
      <c r="K1271" s="83">
        <v>497248.72</v>
      </c>
      <c r="L1271" s="83">
        <v>0</v>
      </c>
      <c r="M1271" s="83">
        <v>0</v>
      </c>
      <c r="N1271" s="83">
        <v>-653772.66</v>
      </c>
      <c r="O1271" s="35">
        <f>ROWS($A$8:N1271)</f>
        <v>1264</v>
      </c>
      <c r="P1271" s="35" t="str">
        <f>IF($A1271='Signature Page'!$H$8,O1271,"")</f>
        <v/>
      </c>
      <c r="Q1271" s="35" t="str">
        <f>IFERROR(SMALL($P$8:$P$1794,ROWS($P$8:P1271)),"")</f>
        <v/>
      </c>
      <c r="R1271" s="31" t="str">
        <f t="shared" si="19"/>
        <v>N12037640000</v>
      </c>
      <c r="S1271" s="31"/>
      <c r="T1271" s="31"/>
      <c r="U1271" s="31"/>
    </row>
    <row r="1272" spans="1:21" x14ac:dyDescent="0.25">
      <c r="A1272" s="68" t="s">
        <v>86</v>
      </c>
      <c r="B1272" s="69">
        <v>1</v>
      </c>
      <c r="C1272" s="68">
        <v>37640002</v>
      </c>
      <c r="D1272" s="70" t="s">
        <v>1053</v>
      </c>
      <c r="E1272" s="70" t="s">
        <v>1175</v>
      </c>
      <c r="F1272" s="70" t="s">
        <v>128</v>
      </c>
      <c r="G1272" s="69" t="s">
        <v>492</v>
      </c>
      <c r="H1272" s="70" t="s">
        <v>1058</v>
      </c>
      <c r="I1272" s="83">
        <v>-1816824.18</v>
      </c>
      <c r="J1272" s="83">
        <v>0</v>
      </c>
      <c r="K1272" s="83">
        <v>0</v>
      </c>
      <c r="L1272" s="83">
        <v>0</v>
      </c>
      <c r="M1272" s="83">
        <v>0</v>
      </c>
      <c r="N1272" s="83">
        <v>-1816824.18</v>
      </c>
      <c r="O1272" s="35">
        <f>ROWS($A$8:N1272)</f>
        <v>1265</v>
      </c>
      <c r="P1272" s="35" t="str">
        <f>IF($A1272='Signature Page'!$H$8,O1272,"")</f>
        <v/>
      </c>
      <c r="Q1272" s="35" t="str">
        <f>IFERROR(SMALL($P$8:$P$1794,ROWS($P$8:P1272)),"")</f>
        <v/>
      </c>
      <c r="R1272" s="31" t="str">
        <f t="shared" si="19"/>
        <v>N12037640002</v>
      </c>
      <c r="S1272" s="31"/>
      <c r="T1272" s="31"/>
      <c r="U1272" s="31"/>
    </row>
    <row r="1273" spans="1:21" x14ac:dyDescent="0.25">
      <c r="A1273" s="68" t="s">
        <v>86</v>
      </c>
      <c r="B1273" s="69">
        <v>1</v>
      </c>
      <c r="C1273" s="68">
        <v>37640003</v>
      </c>
      <c r="D1273" s="70" t="s">
        <v>1053</v>
      </c>
      <c r="E1273" s="70" t="s">
        <v>1175</v>
      </c>
      <c r="F1273" s="70" t="s">
        <v>128</v>
      </c>
      <c r="G1273" s="69" t="s">
        <v>493</v>
      </c>
      <c r="H1273" s="70" t="s">
        <v>1058</v>
      </c>
      <c r="I1273" s="83">
        <v>-97652.91</v>
      </c>
      <c r="J1273" s="83">
        <v>0</v>
      </c>
      <c r="K1273" s="83">
        <v>0</v>
      </c>
      <c r="L1273" s="83">
        <v>0</v>
      </c>
      <c r="M1273" s="83">
        <v>0</v>
      </c>
      <c r="N1273" s="83">
        <v>-97652.91</v>
      </c>
      <c r="O1273" s="35">
        <f>ROWS($A$8:N1273)</f>
        <v>1266</v>
      </c>
      <c r="P1273" s="35" t="str">
        <f>IF($A1273='Signature Page'!$H$8,O1273,"")</f>
        <v/>
      </c>
      <c r="Q1273" s="35" t="str">
        <f>IFERROR(SMALL($P$8:$P$1794,ROWS($P$8:P1273)),"")</f>
        <v/>
      </c>
      <c r="R1273" s="31" t="str">
        <f t="shared" si="19"/>
        <v>N12037640003</v>
      </c>
      <c r="S1273" s="31"/>
      <c r="T1273" s="31"/>
      <c r="U1273" s="31"/>
    </row>
    <row r="1274" spans="1:21" x14ac:dyDescent="0.25">
      <c r="A1274" s="68" t="s">
        <v>86</v>
      </c>
      <c r="B1274" s="69">
        <v>1</v>
      </c>
      <c r="C1274" s="68" t="s">
        <v>508</v>
      </c>
      <c r="D1274" s="70" t="s">
        <v>1057</v>
      </c>
      <c r="E1274" s="70" t="s">
        <v>1175</v>
      </c>
      <c r="F1274" s="70" t="s">
        <v>128</v>
      </c>
      <c r="G1274" s="69" t="s">
        <v>509</v>
      </c>
      <c r="H1274" s="70" t="s">
        <v>1058</v>
      </c>
      <c r="I1274" s="83">
        <v>-6535775.5300000003</v>
      </c>
      <c r="J1274" s="83">
        <v>0</v>
      </c>
      <c r="K1274" s="83">
        <v>-382419.59</v>
      </c>
      <c r="L1274" s="83">
        <v>4382871</v>
      </c>
      <c r="M1274" s="83">
        <v>0</v>
      </c>
      <c r="N1274" s="83">
        <v>-2535324.12</v>
      </c>
      <c r="O1274" s="35">
        <f>ROWS($A$8:N1274)</f>
        <v>1267</v>
      </c>
      <c r="P1274" s="35" t="str">
        <f>IF($A1274='Signature Page'!$H$8,O1274,"")</f>
        <v/>
      </c>
      <c r="Q1274" s="35" t="str">
        <f>IFERROR(SMALL($P$8:$P$1794,ROWS($P$8:P1274)),"")</f>
        <v/>
      </c>
      <c r="R1274" s="31" t="str">
        <f t="shared" si="19"/>
        <v>N12037J60000</v>
      </c>
      <c r="S1274" s="31"/>
      <c r="T1274" s="31"/>
      <c r="U1274" s="31"/>
    </row>
    <row r="1275" spans="1:21" x14ac:dyDescent="0.25">
      <c r="A1275" s="68" t="s">
        <v>86</v>
      </c>
      <c r="B1275" s="69">
        <v>1</v>
      </c>
      <c r="C1275" s="68">
        <v>38340000</v>
      </c>
      <c r="D1275" s="70" t="s">
        <v>1054</v>
      </c>
      <c r="E1275" s="70" t="s">
        <v>1175</v>
      </c>
      <c r="F1275" s="70" t="s">
        <v>128</v>
      </c>
      <c r="G1275" s="69" t="s">
        <v>539</v>
      </c>
      <c r="H1275" s="70" t="s">
        <v>1058</v>
      </c>
      <c r="I1275" s="83">
        <v>-1030125.15</v>
      </c>
      <c r="J1275" s="83">
        <v>-406651.18</v>
      </c>
      <c r="K1275" s="83">
        <v>84350.94</v>
      </c>
      <c r="L1275" s="83">
        <v>0</v>
      </c>
      <c r="M1275" s="83">
        <v>0</v>
      </c>
      <c r="N1275" s="83">
        <v>-1352425.39</v>
      </c>
      <c r="O1275" s="35">
        <f>ROWS($A$8:N1275)</f>
        <v>1268</v>
      </c>
      <c r="P1275" s="35" t="str">
        <f>IF($A1275='Signature Page'!$H$8,O1275,"")</f>
        <v/>
      </c>
      <c r="Q1275" s="35" t="str">
        <f>IFERROR(SMALL($P$8:$P$1794,ROWS($P$8:P1275)),"")</f>
        <v/>
      </c>
      <c r="R1275" s="31" t="str">
        <f t="shared" si="19"/>
        <v>N12038340000</v>
      </c>
      <c r="S1275" s="31"/>
      <c r="T1275" s="31"/>
      <c r="U1275" s="31"/>
    </row>
    <row r="1276" spans="1:21" x14ac:dyDescent="0.25">
      <c r="A1276" s="68" t="s">
        <v>86</v>
      </c>
      <c r="B1276" s="69">
        <v>1</v>
      </c>
      <c r="C1276" s="68" t="s">
        <v>570</v>
      </c>
      <c r="D1276" s="70" t="s">
        <v>1054</v>
      </c>
      <c r="E1276" s="70" t="s">
        <v>1175</v>
      </c>
      <c r="F1276" s="70" t="s">
        <v>128</v>
      </c>
      <c r="G1276" s="69" t="s">
        <v>571</v>
      </c>
      <c r="H1276" s="70" t="s">
        <v>1058</v>
      </c>
      <c r="I1276" s="83">
        <v>-12143.43</v>
      </c>
      <c r="J1276" s="83">
        <v>0</v>
      </c>
      <c r="K1276" s="83">
        <v>0</v>
      </c>
      <c r="L1276" s="83">
        <v>0</v>
      </c>
      <c r="M1276" s="83">
        <v>0</v>
      </c>
      <c r="N1276" s="83">
        <v>-12143.43</v>
      </c>
      <c r="O1276" s="35">
        <f>ROWS($A$8:N1276)</f>
        <v>1269</v>
      </c>
      <c r="P1276" s="35" t="str">
        <f>IF($A1276='Signature Page'!$H$8,O1276,"")</f>
        <v/>
      </c>
      <c r="Q1276" s="35" t="str">
        <f>IFERROR(SMALL($P$8:$P$1794,ROWS($P$8:P1276)),"")</f>
        <v/>
      </c>
      <c r="R1276" s="31" t="str">
        <f t="shared" si="19"/>
        <v>N12038K80000</v>
      </c>
      <c r="S1276" s="31"/>
      <c r="T1276" s="31"/>
      <c r="U1276" s="31"/>
    </row>
    <row r="1277" spans="1:21" x14ac:dyDescent="0.25">
      <c r="A1277" s="68" t="s">
        <v>86</v>
      </c>
      <c r="B1277" s="69">
        <v>998</v>
      </c>
      <c r="C1277" s="68">
        <v>39078000</v>
      </c>
      <c r="D1277" s="70" t="s">
        <v>1054</v>
      </c>
      <c r="E1277" s="70" t="s">
        <v>1175</v>
      </c>
      <c r="F1277" s="70" t="s">
        <v>1105</v>
      </c>
      <c r="G1277" s="69" t="s">
        <v>1299</v>
      </c>
      <c r="H1277" s="70" t="s">
        <v>1058</v>
      </c>
      <c r="I1277" s="83">
        <v>433984.91</v>
      </c>
      <c r="J1277" s="83">
        <v>0</v>
      </c>
      <c r="K1277" s="83">
        <v>0</v>
      </c>
      <c r="L1277" s="83">
        <v>-12432871</v>
      </c>
      <c r="M1277" s="83">
        <v>0</v>
      </c>
      <c r="N1277" s="83">
        <v>-11998886.09</v>
      </c>
      <c r="O1277" s="35">
        <f>ROWS($A$8:N1277)</f>
        <v>1270</v>
      </c>
      <c r="P1277" s="35" t="str">
        <f>IF($A1277='Signature Page'!$H$8,O1277,"")</f>
        <v/>
      </c>
      <c r="Q1277" s="35" t="str">
        <f>IFERROR(SMALL($P$8:$P$1794,ROWS($P$8:P1277)),"")</f>
        <v/>
      </c>
      <c r="R1277" s="31" t="str">
        <f t="shared" si="19"/>
        <v>N12039078000</v>
      </c>
      <c r="S1277" s="31"/>
      <c r="T1277" s="31"/>
      <c r="U1277" s="31"/>
    </row>
    <row r="1278" spans="1:21" x14ac:dyDescent="0.25">
      <c r="A1278" s="68" t="s">
        <v>86</v>
      </c>
      <c r="B1278" s="69">
        <v>5</v>
      </c>
      <c r="C1278" s="68">
        <v>39078010</v>
      </c>
      <c r="D1278" s="70" t="s">
        <v>1054</v>
      </c>
      <c r="E1278" s="70" t="s">
        <v>1175</v>
      </c>
      <c r="F1278" s="70" t="s">
        <v>1101</v>
      </c>
      <c r="G1278" s="69" t="s">
        <v>1308</v>
      </c>
      <c r="H1278" s="70" t="s">
        <v>1058</v>
      </c>
      <c r="I1278" s="83">
        <v>-393328</v>
      </c>
      <c r="J1278" s="83">
        <v>0</v>
      </c>
      <c r="K1278" s="83">
        <v>348618.11</v>
      </c>
      <c r="L1278" s="83">
        <v>-39004.480000000003</v>
      </c>
      <c r="M1278" s="83">
        <v>0</v>
      </c>
      <c r="N1278" s="83">
        <v>-83714.37</v>
      </c>
      <c r="O1278" s="35">
        <f>ROWS($A$8:N1278)</f>
        <v>1271</v>
      </c>
      <c r="P1278" s="35" t="str">
        <f>IF($A1278='Signature Page'!$H$8,O1278,"")</f>
        <v/>
      </c>
      <c r="Q1278" s="35" t="str">
        <f>IFERROR(SMALL($P$8:$P$1794,ROWS($P$8:P1278)),"")</f>
        <v/>
      </c>
      <c r="R1278" s="31" t="str">
        <f t="shared" si="19"/>
        <v>N12039078010</v>
      </c>
      <c r="S1278" s="31"/>
      <c r="T1278" s="31"/>
      <c r="U1278" s="31"/>
    </row>
    <row r="1279" spans="1:21" x14ac:dyDescent="0.25">
      <c r="A1279" s="68" t="s">
        <v>86</v>
      </c>
      <c r="B1279" s="69">
        <v>1</v>
      </c>
      <c r="C1279" s="68">
        <v>39080000</v>
      </c>
      <c r="D1279" s="70" t="s">
        <v>1053</v>
      </c>
      <c r="E1279" s="70" t="s">
        <v>1175</v>
      </c>
      <c r="F1279" s="70" t="s">
        <v>128</v>
      </c>
      <c r="G1279" s="69" t="s">
        <v>572</v>
      </c>
      <c r="H1279" s="70" t="s">
        <v>1058</v>
      </c>
      <c r="I1279" s="83">
        <v>-3896206.97</v>
      </c>
      <c r="J1279" s="83">
        <v>-1940824.78</v>
      </c>
      <c r="K1279" s="83">
        <v>2502454.15</v>
      </c>
      <c r="L1279" s="83">
        <v>0</v>
      </c>
      <c r="M1279" s="83">
        <v>0</v>
      </c>
      <c r="N1279" s="83">
        <v>-3334577.6</v>
      </c>
      <c r="O1279" s="35">
        <f>ROWS($A$8:N1279)</f>
        <v>1272</v>
      </c>
      <c r="P1279" s="35" t="str">
        <f>IF($A1279='Signature Page'!$H$8,O1279,"")</f>
        <v/>
      </c>
      <c r="Q1279" s="35" t="str">
        <f>IFERROR(SMALL($P$8:$P$1794,ROWS($P$8:P1279)),"")</f>
        <v/>
      </c>
      <c r="R1279" s="31" t="str">
        <f t="shared" si="19"/>
        <v>N12039080000</v>
      </c>
      <c r="S1279" s="31"/>
      <c r="T1279" s="31"/>
      <c r="U1279" s="31"/>
    </row>
    <row r="1280" spans="1:21" x14ac:dyDescent="0.25">
      <c r="A1280" s="68" t="s">
        <v>86</v>
      </c>
      <c r="B1280" s="69">
        <v>1</v>
      </c>
      <c r="C1280" s="68">
        <v>39080001</v>
      </c>
      <c r="D1280" s="70" t="s">
        <v>1057</v>
      </c>
      <c r="E1280" s="70" t="s">
        <v>1175</v>
      </c>
      <c r="F1280" s="70" t="s">
        <v>128</v>
      </c>
      <c r="G1280" s="69" t="s">
        <v>573</v>
      </c>
      <c r="H1280" s="70" t="s">
        <v>1058</v>
      </c>
      <c r="I1280" s="83">
        <v>-1484394.53</v>
      </c>
      <c r="J1280" s="83">
        <v>-1450000</v>
      </c>
      <c r="K1280" s="83">
        <v>1083700</v>
      </c>
      <c r="L1280" s="83">
        <v>0</v>
      </c>
      <c r="M1280" s="83">
        <v>0</v>
      </c>
      <c r="N1280" s="83">
        <v>-1850694.53</v>
      </c>
      <c r="O1280" s="35">
        <f>ROWS($A$8:N1280)</f>
        <v>1273</v>
      </c>
      <c r="P1280" s="35" t="str">
        <f>IF($A1280='Signature Page'!$H$8,O1280,"")</f>
        <v/>
      </c>
      <c r="Q1280" s="35" t="str">
        <f>IFERROR(SMALL($P$8:$P$1794,ROWS($P$8:P1280)),"")</f>
        <v/>
      </c>
      <c r="R1280" s="31" t="str">
        <f t="shared" si="19"/>
        <v>N12039080001</v>
      </c>
      <c r="S1280" s="31"/>
      <c r="T1280" s="31"/>
      <c r="U1280" s="31"/>
    </row>
    <row r="1281" spans="1:21" x14ac:dyDescent="0.25">
      <c r="A1281" s="68" t="s">
        <v>86</v>
      </c>
      <c r="B1281" s="69">
        <v>1</v>
      </c>
      <c r="C1281" s="68">
        <v>39580000</v>
      </c>
      <c r="D1281" s="70" t="s">
        <v>1057</v>
      </c>
      <c r="E1281" s="70" t="s">
        <v>1175</v>
      </c>
      <c r="F1281" s="70" t="s">
        <v>128</v>
      </c>
      <c r="G1281" s="69" t="s">
        <v>579</v>
      </c>
      <c r="H1281" s="70" t="s">
        <v>1058</v>
      </c>
      <c r="I1281" s="83">
        <v>-231263.95</v>
      </c>
      <c r="J1281" s="83">
        <v>0</v>
      </c>
      <c r="K1281" s="83">
        <v>213942.24</v>
      </c>
      <c r="L1281" s="83">
        <v>0</v>
      </c>
      <c r="M1281" s="83">
        <v>0</v>
      </c>
      <c r="N1281" s="83">
        <v>-17321.71</v>
      </c>
      <c r="O1281" s="35">
        <f>ROWS($A$8:N1281)</f>
        <v>1274</v>
      </c>
      <c r="P1281" s="35" t="str">
        <f>IF($A1281='Signature Page'!$H$8,O1281,"")</f>
        <v/>
      </c>
      <c r="Q1281" s="35" t="str">
        <f>IFERROR(SMALL($P$8:$P$1794,ROWS($P$8:P1281)),"")</f>
        <v/>
      </c>
      <c r="R1281" s="31" t="str">
        <f t="shared" si="19"/>
        <v>N12039580000</v>
      </c>
      <c r="S1281" s="31"/>
      <c r="T1281" s="31"/>
      <c r="U1281" s="31"/>
    </row>
    <row r="1282" spans="1:21" x14ac:dyDescent="0.25">
      <c r="A1282" s="68" t="s">
        <v>86</v>
      </c>
      <c r="B1282" s="69">
        <v>1</v>
      </c>
      <c r="C1282" s="68">
        <v>39600000</v>
      </c>
      <c r="D1282" s="70" t="s">
        <v>1054</v>
      </c>
      <c r="E1282" s="70" t="s">
        <v>1175</v>
      </c>
      <c r="F1282" s="70" t="s">
        <v>128</v>
      </c>
      <c r="G1282" s="69" t="s">
        <v>587</v>
      </c>
      <c r="H1282" s="70" t="s">
        <v>1058</v>
      </c>
      <c r="I1282" s="83">
        <v>-4398.1400000000003</v>
      </c>
      <c r="J1282" s="83">
        <v>-123390.84</v>
      </c>
      <c r="K1282" s="83">
        <v>120985.85</v>
      </c>
      <c r="L1282" s="83">
        <v>0</v>
      </c>
      <c r="M1282" s="83">
        <v>0</v>
      </c>
      <c r="N1282" s="83">
        <v>-6803.1299999999901</v>
      </c>
      <c r="O1282" s="35">
        <f>ROWS($A$8:N1282)</f>
        <v>1275</v>
      </c>
      <c r="P1282" s="35" t="str">
        <f>IF($A1282='Signature Page'!$H$8,O1282,"")</f>
        <v/>
      </c>
      <c r="Q1282" s="35" t="str">
        <f>IFERROR(SMALL($P$8:$P$1794,ROWS($P$8:P1282)),"")</f>
        <v/>
      </c>
      <c r="R1282" s="31" t="str">
        <f t="shared" si="19"/>
        <v>N12039600000</v>
      </c>
      <c r="S1282" s="31"/>
      <c r="T1282" s="31"/>
      <c r="U1282" s="31"/>
    </row>
    <row r="1283" spans="1:21" x14ac:dyDescent="0.25">
      <c r="A1283" s="68" t="s">
        <v>86</v>
      </c>
      <c r="B1283" s="69">
        <v>22</v>
      </c>
      <c r="C1283" s="68" t="s">
        <v>692</v>
      </c>
      <c r="D1283" s="70" t="s">
        <v>1055</v>
      </c>
      <c r="E1283" s="70" t="s">
        <v>1175</v>
      </c>
      <c r="F1283" s="70" t="s">
        <v>693</v>
      </c>
      <c r="G1283" s="69" t="s">
        <v>693</v>
      </c>
      <c r="H1283" s="70" t="s">
        <v>1058</v>
      </c>
      <c r="I1283" s="83">
        <v>-988.72</v>
      </c>
      <c r="J1283" s="83">
        <v>-18.579999999999998</v>
      </c>
      <c r="K1283" s="83">
        <v>0</v>
      </c>
      <c r="L1283" s="83">
        <v>0</v>
      </c>
      <c r="M1283" s="83">
        <v>0</v>
      </c>
      <c r="N1283" s="83">
        <v>-1007.3</v>
      </c>
      <c r="O1283" s="35">
        <f>ROWS($A$8:N1283)</f>
        <v>1276</v>
      </c>
      <c r="P1283" s="35" t="str">
        <f>IF($A1283='Signature Page'!$H$8,O1283,"")</f>
        <v/>
      </c>
      <c r="Q1283" s="35" t="str">
        <f>IFERROR(SMALL($P$8:$P$1794,ROWS($P$8:P1283)),"")</f>
        <v/>
      </c>
      <c r="R1283" s="31" t="str">
        <f t="shared" si="19"/>
        <v>N12043B10000</v>
      </c>
      <c r="S1283" s="31"/>
      <c r="T1283" s="31"/>
      <c r="U1283" s="31"/>
    </row>
    <row r="1284" spans="1:21" x14ac:dyDescent="0.25">
      <c r="A1284" s="68" t="s">
        <v>86</v>
      </c>
      <c r="B1284" s="69">
        <v>66</v>
      </c>
      <c r="C1284" s="68">
        <v>47030000</v>
      </c>
      <c r="D1284" s="70" t="s">
        <v>1055</v>
      </c>
      <c r="E1284" s="70" t="s">
        <v>1175</v>
      </c>
      <c r="F1284" s="70" t="s">
        <v>232</v>
      </c>
      <c r="G1284" s="69" t="s">
        <v>849</v>
      </c>
      <c r="H1284" s="70" t="s">
        <v>1058</v>
      </c>
      <c r="I1284" s="83">
        <v>-4457.46</v>
      </c>
      <c r="J1284" s="83">
        <v>-83.88</v>
      </c>
      <c r="K1284" s="83">
        <v>0</v>
      </c>
      <c r="L1284" s="83">
        <v>0</v>
      </c>
      <c r="M1284" s="83">
        <v>0</v>
      </c>
      <c r="N1284" s="83">
        <v>-4541.34</v>
      </c>
      <c r="O1284" s="35">
        <f>ROWS($A$8:N1284)</f>
        <v>1277</v>
      </c>
      <c r="P1284" s="35" t="str">
        <f>IF($A1284='Signature Page'!$H$8,O1284,"")</f>
        <v/>
      </c>
      <c r="Q1284" s="35" t="str">
        <f>IFERROR(SMALL($P$8:$P$1794,ROWS($P$8:P1284)),"")</f>
        <v/>
      </c>
      <c r="R1284" s="31" t="str">
        <f t="shared" si="19"/>
        <v>N12047030000</v>
      </c>
      <c r="S1284" s="31"/>
      <c r="T1284" s="31"/>
      <c r="U1284" s="31"/>
    </row>
    <row r="1285" spans="1:21" x14ac:dyDescent="0.25">
      <c r="A1285" s="68" t="s">
        <v>86</v>
      </c>
      <c r="B1285" s="69">
        <v>1</v>
      </c>
      <c r="C1285" s="68">
        <v>49730000</v>
      </c>
      <c r="D1285" s="70" t="s">
        <v>1055</v>
      </c>
      <c r="E1285" s="70" t="s">
        <v>1175</v>
      </c>
      <c r="F1285" s="70" t="s">
        <v>128</v>
      </c>
      <c r="G1285" s="69" t="s">
        <v>931</v>
      </c>
      <c r="H1285" s="70" t="s">
        <v>1058</v>
      </c>
      <c r="I1285" s="83">
        <v>-1856874.12</v>
      </c>
      <c r="J1285" s="83">
        <v>0</v>
      </c>
      <c r="K1285" s="83">
        <v>374584.92</v>
      </c>
      <c r="L1285" s="83">
        <v>0</v>
      </c>
      <c r="M1285" s="83">
        <v>0</v>
      </c>
      <c r="N1285" s="83">
        <v>-1482289.2</v>
      </c>
      <c r="O1285" s="35">
        <f>ROWS($A$8:N1285)</f>
        <v>1278</v>
      </c>
      <c r="P1285" s="35" t="str">
        <f>IF($A1285='Signature Page'!$H$8,O1285,"")</f>
        <v/>
      </c>
      <c r="Q1285" s="35" t="str">
        <f>IFERROR(SMALL($P$8:$P$1794,ROWS($P$8:P1285)),"")</f>
        <v/>
      </c>
      <c r="R1285" s="31" t="str">
        <f t="shared" si="19"/>
        <v>N12049730000</v>
      </c>
      <c r="S1285" s="31"/>
      <c r="T1285" s="31"/>
      <c r="U1285" s="31"/>
    </row>
    <row r="1286" spans="1:21" x14ac:dyDescent="0.25">
      <c r="A1286" s="68" t="s">
        <v>86</v>
      </c>
      <c r="B1286" s="69">
        <v>1</v>
      </c>
      <c r="C1286" s="68">
        <v>49730025</v>
      </c>
      <c r="D1286" s="70" t="s">
        <v>1057</v>
      </c>
      <c r="E1286" s="70" t="s">
        <v>1175</v>
      </c>
      <c r="F1286" s="70" t="s">
        <v>128</v>
      </c>
      <c r="G1286" s="69" t="s">
        <v>933</v>
      </c>
      <c r="H1286" s="70" t="s">
        <v>1058</v>
      </c>
      <c r="I1286" s="83">
        <v>-68018.11</v>
      </c>
      <c r="J1286" s="83">
        <v>0</v>
      </c>
      <c r="K1286" s="83">
        <v>0</v>
      </c>
      <c r="L1286" s="83">
        <v>0</v>
      </c>
      <c r="M1286" s="83">
        <v>0</v>
      </c>
      <c r="N1286" s="83">
        <v>-68018.11</v>
      </c>
      <c r="O1286" s="35">
        <f>ROWS($A$8:N1286)</f>
        <v>1279</v>
      </c>
      <c r="P1286" s="35" t="str">
        <f>IF($A1286='Signature Page'!$H$8,O1286,"")</f>
        <v/>
      </c>
      <c r="Q1286" s="35" t="str">
        <f>IFERROR(SMALL($P$8:$P$1794,ROWS($P$8:P1286)),"")</f>
        <v/>
      </c>
      <c r="R1286" s="31" t="str">
        <f t="shared" si="19"/>
        <v>N12049730025</v>
      </c>
      <c r="S1286" s="31"/>
      <c r="T1286" s="31"/>
      <c r="U1286" s="31"/>
    </row>
    <row r="1287" spans="1:21" x14ac:dyDescent="0.25">
      <c r="A1287" s="68" t="s">
        <v>86</v>
      </c>
      <c r="B1287" s="69">
        <v>1</v>
      </c>
      <c r="C1287" s="68">
        <v>49730502</v>
      </c>
      <c r="D1287" s="70" t="s">
        <v>1057</v>
      </c>
      <c r="E1287" s="70" t="s">
        <v>1175</v>
      </c>
      <c r="F1287" s="70" t="s">
        <v>128</v>
      </c>
      <c r="G1287" s="69" t="s">
        <v>935</v>
      </c>
      <c r="H1287" s="70" t="s">
        <v>1058</v>
      </c>
      <c r="I1287" s="83">
        <v>-1053.5999999999999</v>
      </c>
      <c r="J1287" s="83">
        <v>0</v>
      </c>
      <c r="K1287" s="83">
        <v>0</v>
      </c>
      <c r="L1287" s="83">
        <v>0</v>
      </c>
      <c r="M1287" s="83">
        <v>0</v>
      </c>
      <c r="N1287" s="83">
        <v>-1053.5999999999999</v>
      </c>
      <c r="O1287" s="35">
        <f>ROWS($A$8:N1287)</f>
        <v>1280</v>
      </c>
      <c r="P1287" s="35" t="str">
        <f>IF($A1287='Signature Page'!$H$8,O1287,"")</f>
        <v/>
      </c>
      <c r="Q1287" s="35" t="str">
        <f>IFERROR(SMALL($P$8:$P$1794,ROWS($P$8:P1287)),"")</f>
        <v/>
      </c>
      <c r="R1287" s="31" t="str">
        <f t="shared" si="19"/>
        <v>N12049730502</v>
      </c>
      <c r="S1287" s="31"/>
      <c r="T1287" s="31"/>
      <c r="U1287" s="31"/>
    </row>
    <row r="1288" spans="1:21" x14ac:dyDescent="0.25">
      <c r="A1288" s="68" t="s">
        <v>86</v>
      </c>
      <c r="B1288" s="69">
        <v>1</v>
      </c>
      <c r="C1288" s="68">
        <v>49730505</v>
      </c>
      <c r="D1288" s="70" t="s">
        <v>1057</v>
      </c>
      <c r="E1288" s="70" t="s">
        <v>1175</v>
      </c>
      <c r="F1288" s="70" t="s">
        <v>128</v>
      </c>
      <c r="G1288" s="69" t="s">
        <v>936</v>
      </c>
      <c r="H1288" s="70" t="s">
        <v>1058</v>
      </c>
      <c r="I1288" s="83">
        <v>-52272.69</v>
      </c>
      <c r="J1288" s="83">
        <v>0</v>
      </c>
      <c r="K1288" s="83">
        <v>0</v>
      </c>
      <c r="L1288" s="83">
        <v>0</v>
      </c>
      <c r="M1288" s="83">
        <v>0</v>
      </c>
      <c r="N1288" s="83">
        <v>-52272.69</v>
      </c>
      <c r="O1288" s="35">
        <f>ROWS($A$8:N1288)</f>
        <v>1281</v>
      </c>
      <c r="P1288" s="35" t="str">
        <f>IF($A1288='Signature Page'!$H$8,O1288,"")</f>
        <v/>
      </c>
      <c r="Q1288" s="35" t="str">
        <f>IFERROR(SMALL($P$8:$P$1794,ROWS($P$8:P1288)),"")</f>
        <v/>
      </c>
      <c r="R1288" s="31" t="str">
        <f t="shared" ref="R1288:R1351" si="20">CONCATENATE(A1288,C1288)</f>
        <v>N12049730505</v>
      </c>
      <c r="S1288" s="31"/>
      <c r="T1288" s="31"/>
      <c r="U1288" s="31"/>
    </row>
    <row r="1289" spans="1:21" x14ac:dyDescent="0.25">
      <c r="A1289" s="68" t="s">
        <v>86</v>
      </c>
      <c r="B1289" s="69">
        <v>1</v>
      </c>
      <c r="C1289" s="68">
        <v>49730509</v>
      </c>
      <c r="D1289" s="70" t="s">
        <v>1057</v>
      </c>
      <c r="E1289" s="70" t="s">
        <v>1175</v>
      </c>
      <c r="F1289" s="70" t="s">
        <v>128</v>
      </c>
      <c r="G1289" s="69" t="s">
        <v>937</v>
      </c>
      <c r="H1289" s="70" t="s">
        <v>1058</v>
      </c>
      <c r="I1289" s="83">
        <v>-3103.7</v>
      </c>
      <c r="J1289" s="83">
        <v>0</v>
      </c>
      <c r="K1289" s="83">
        <v>0</v>
      </c>
      <c r="L1289" s="83">
        <v>0</v>
      </c>
      <c r="M1289" s="83">
        <v>0</v>
      </c>
      <c r="N1289" s="83">
        <v>-3103.7</v>
      </c>
      <c r="O1289" s="35">
        <f>ROWS($A$8:N1289)</f>
        <v>1282</v>
      </c>
      <c r="P1289" s="35" t="str">
        <f>IF($A1289='Signature Page'!$H$8,O1289,"")</f>
        <v/>
      </c>
      <c r="Q1289" s="35" t="str">
        <f>IFERROR(SMALL($P$8:$P$1794,ROWS($P$8:P1289)),"")</f>
        <v/>
      </c>
      <c r="R1289" s="31" t="str">
        <f t="shared" si="20"/>
        <v>N12049730509</v>
      </c>
      <c r="S1289" s="31"/>
      <c r="T1289" s="31"/>
      <c r="U1289" s="31"/>
    </row>
    <row r="1290" spans="1:21" x14ac:dyDescent="0.25">
      <c r="A1290" s="68" t="s">
        <v>86</v>
      </c>
      <c r="B1290" s="69">
        <v>1</v>
      </c>
      <c r="C1290" s="68">
        <v>49730511</v>
      </c>
      <c r="D1290" s="70" t="s">
        <v>1057</v>
      </c>
      <c r="E1290" s="70" t="s">
        <v>1175</v>
      </c>
      <c r="F1290" s="70" t="s">
        <v>128</v>
      </c>
      <c r="G1290" s="69" t="s">
        <v>938</v>
      </c>
      <c r="H1290" s="70" t="s">
        <v>1058</v>
      </c>
      <c r="I1290" s="83">
        <v>-4808.24</v>
      </c>
      <c r="J1290" s="83">
        <v>0</v>
      </c>
      <c r="K1290" s="83">
        <v>0</v>
      </c>
      <c r="L1290" s="83">
        <v>0</v>
      </c>
      <c r="M1290" s="83">
        <v>0</v>
      </c>
      <c r="N1290" s="83">
        <v>-4808.24</v>
      </c>
      <c r="O1290" s="35">
        <f>ROWS($A$8:N1290)</f>
        <v>1283</v>
      </c>
      <c r="P1290" s="35" t="str">
        <f>IF($A1290='Signature Page'!$H$8,O1290,"")</f>
        <v/>
      </c>
      <c r="Q1290" s="35" t="str">
        <f>IFERROR(SMALL($P$8:$P$1794,ROWS($P$8:P1290)),"")</f>
        <v/>
      </c>
      <c r="R1290" s="31" t="str">
        <f t="shared" si="20"/>
        <v>N12049730511</v>
      </c>
      <c r="S1290" s="31"/>
      <c r="T1290" s="31"/>
      <c r="U1290" s="31"/>
    </row>
    <row r="1291" spans="1:21" x14ac:dyDescent="0.25">
      <c r="A1291" s="68" t="s">
        <v>86</v>
      </c>
      <c r="B1291" s="69">
        <v>1</v>
      </c>
      <c r="C1291" s="68">
        <v>49730519</v>
      </c>
      <c r="D1291" s="70" t="s">
        <v>1057</v>
      </c>
      <c r="E1291" s="70" t="s">
        <v>1175</v>
      </c>
      <c r="F1291" s="70" t="s">
        <v>128</v>
      </c>
      <c r="G1291" s="69" t="s">
        <v>940</v>
      </c>
      <c r="H1291" s="70" t="s">
        <v>1058</v>
      </c>
      <c r="I1291" s="83">
        <v>-5340</v>
      </c>
      <c r="J1291" s="83">
        <v>0</v>
      </c>
      <c r="K1291" s="83">
        <v>0</v>
      </c>
      <c r="L1291" s="83">
        <v>0</v>
      </c>
      <c r="M1291" s="83">
        <v>0</v>
      </c>
      <c r="N1291" s="83">
        <v>-5340</v>
      </c>
      <c r="O1291" s="35">
        <f>ROWS($A$8:N1291)</f>
        <v>1284</v>
      </c>
      <c r="P1291" s="35" t="str">
        <f>IF($A1291='Signature Page'!$H$8,O1291,"")</f>
        <v/>
      </c>
      <c r="Q1291" s="35" t="str">
        <f>IFERROR(SMALL($P$8:$P$1794,ROWS($P$8:P1291)),"")</f>
        <v/>
      </c>
      <c r="R1291" s="31" t="str">
        <f t="shared" si="20"/>
        <v>N12049730519</v>
      </c>
      <c r="S1291" s="31"/>
      <c r="T1291" s="31"/>
      <c r="U1291" s="31"/>
    </row>
    <row r="1292" spans="1:21" x14ac:dyDescent="0.25">
      <c r="A1292" s="68" t="s">
        <v>86</v>
      </c>
      <c r="B1292" s="69">
        <v>1</v>
      </c>
      <c r="C1292" s="68">
        <v>49730528</v>
      </c>
      <c r="D1292" s="70" t="s">
        <v>1057</v>
      </c>
      <c r="E1292" s="70" t="s">
        <v>1175</v>
      </c>
      <c r="F1292" s="70" t="s">
        <v>128</v>
      </c>
      <c r="G1292" s="69" t="s">
        <v>941</v>
      </c>
      <c r="H1292" s="70" t="s">
        <v>1058</v>
      </c>
      <c r="I1292" s="83">
        <v>-38440.75</v>
      </c>
      <c r="J1292" s="83">
        <v>0</v>
      </c>
      <c r="K1292" s="83">
        <v>15625</v>
      </c>
      <c r="L1292" s="83">
        <v>0</v>
      </c>
      <c r="M1292" s="83">
        <v>0</v>
      </c>
      <c r="N1292" s="83">
        <v>-22815.75</v>
      </c>
      <c r="O1292" s="35">
        <f>ROWS($A$8:N1292)</f>
        <v>1285</v>
      </c>
      <c r="P1292" s="35" t="str">
        <f>IF($A1292='Signature Page'!$H$8,O1292,"")</f>
        <v/>
      </c>
      <c r="Q1292" s="35" t="str">
        <f>IFERROR(SMALL($P$8:$P$1794,ROWS($P$8:P1292)),"")</f>
        <v/>
      </c>
      <c r="R1292" s="31" t="str">
        <f t="shared" si="20"/>
        <v>N12049730528</v>
      </c>
      <c r="S1292" s="31"/>
      <c r="T1292" s="31"/>
      <c r="U1292" s="31"/>
    </row>
    <row r="1293" spans="1:21" x14ac:dyDescent="0.25">
      <c r="A1293" s="68" t="s">
        <v>86</v>
      </c>
      <c r="B1293" s="69">
        <v>1</v>
      </c>
      <c r="C1293" s="68">
        <v>49730529</v>
      </c>
      <c r="D1293" s="70" t="s">
        <v>1057</v>
      </c>
      <c r="E1293" s="70" t="s">
        <v>1175</v>
      </c>
      <c r="F1293" s="70" t="s">
        <v>128</v>
      </c>
      <c r="G1293" s="69" t="s">
        <v>942</v>
      </c>
      <c r="H1293" s="70" t="s">
        <v>1058</v>
      </c>
      <c r="I1293" s="83">
        <v>-221109.18</v>
      </c>
      <c r="J1293" s="83">
        <v>0</v>
      </c>
      <c r="K1293" s="83">
        <v>-54748.09</v>
      </c>
      <c r="L1293" s="83">
        <v>0</v>
      </c>
      <c r="M1293" s="83">
        <v>0</v>
      </c>
      <c r="N1293" s="83">
        <v>-275857.27</v>
      </c>
      <c r="O1293" s="35">
        <f>ROWS($A$8:N1293)</f>
        <v>1286</v>
      </c>
      <c r="P1293" s="35" t="str">
        <f>IF($A1293='Signature Page'!$H$8,O1293,"")</f>
        <v/>
      </c>
      <c r="Q1293" s="35" t="str">
        <f>IFERROR(SMALL($P$8:$P$1794,ROWS($P$8:P1293)),"")</f>
        <v/>
      </c>
      <c r="R1293" s="31" t="str">
        <f t="shared" si="20"/>
        <v>N12049730529</v>
      </c>
      <c r="S1293" s="31"/>
      <c r="T1293" s="31"/>
      <c r="U1293" s="31"/>
    </row>
    <row r="1294" spans="1:21" x14ac:dyDescent="0.25">
      <c r="A1294" s="68" t="s">
        <v>86</v>
      </c>
      <c r="B1294" s="69">
        <v>1</v>
      </c>
      <c r="C1294" s="68">
        <v>49730532</v>
      </c>
      <c r="D1294" s="70" t="s">
        <v>1057</v>
      </c>
      <c r="E1294" s="70" t="s">
        <v>1175</v>
      </c>
      <c r="F1294" s="70" t="s">
        <v>128</v>
      </c>
      <c r="G1294" s="69" t="s">
        <v>943</v>
      </c>
      <c r="H1294" s="70" t="s">
        <v>1058</v>
      </c>
      <c r="I1294" s="83">
        <v>170.52</v>
      </c>
      <c r="J1294" s="83">
        <v>0</v>
      </c>
      <c r="K1294" s="83">
        <v>2302.13</v>
      </c>
      <c r="L1294" s="83">
        <v>-5000</v>
      </c>
      <c r="M1294" s="83">
        <v>0</v>
      </c>
      <c r="N1294" s="83">
        <v>-2527.35</v>
      </c>
      <c r="O1294" s="35">
        <f>ROWS($A$8:N1294)</f>
        <v>1287</v>
      </c>
      <c r="P1294" s="35" t="str">
        <f>IF($A1294='Signature Page'!$H$8,O1294,"")</f>
        <v/>
      </c>
      <c r="Q1294" s="35" t="str">
        <f>IFERROR(SMALL($P$8:$P$1794,ROWS($P$8:P1294)),"")</f>
        <v/>
      </c>
      <c r="R1294" s="31" t="str">
        <f t="shared" si="20"/>
        <v>N12049730532</v>
      </c>
      <c r="S1294" s="31"/>
      <c r="T1294" s="31"/>
      <c r="U1294" s="31"/>
    </row>
    <row r="1295" spans="1:21" x14ac:dyDescent="0.25">
      <c r="A1295" s="68" t="s">
        <v>86</v>
      </c>
      <c r="B1295" s="69">
        <v>1</v>
      </c>
      <c r="C1295" s="68">
        <v>49730533</v>
      </c>
      <c r="D1295" s="70" t="s">
        <v>1057</v>
      </c>
      <c r="E1295" s="70" t="s">
        <v>1175</v>
      </c>
      <c r="F1295" s="70" t="s">
        <v>128</v>
      </c>
      <c r="G1295" s="69" t="s">
        <v>944</v>
      </c>
      <c r="H1295" s="70" t="s">
        <v>1058</v>
      </c>
      <c r="I1295" s="83">
        <v>-7386.66</v>
      </c>
      <c r="J1295" s="83">
        <v>0</v>
      </c>
      <c r="K1295" s="83">
        <v>-1076.5</v>
      </c>
      <c r="L1295" s="83">
        <v>0</v>
      </c>
      <c r="M1295" s="83">
        <v>0</v>
      </c>
      <c r="N1295" s="83">
        <v>-8463.16</v>
      </c>
      <c r="O1295" s="35">
        <f>ROWS($A$8:N1295)</f>
        <v>1288</v>
      </c>
      <c r="P1295" s="35" t="str">
        <f>IF($A1295='Signature Page'!$H$8,O1295,"")</f>
        <v/>
      </c>
      <c r="Q1295" s="35" t="str">
        <f>IFERROR(SMALL($P$8:$P$1794,ROWS($P$8:P1295)),"")</f>
        <v/>
      </c>
      <c r="R1295" s="31" t="str">
        <f t="shared" si="20"/>
        <v>N12049730533</v>
      </c>
      <c r="S1295" s="31"/>
      <c r="T1295" s="31"/>
      <c r="U1295" s="31"/>
    </row>
    <row r="1296" spans="1:21" x14ac:dyDescent="0.25">
      <c r="A1296" s="68" t="s">
        <v>86</v>
      </c>
      <c r="B1296" s="69">
        <v>1</v>
      </c>
      <c r="C1296" s="68">
        <v>49730538</v>
      </c>
      <c r="D1296" s="70" t="s">
        <v>1057</v>
      </c>
      <c r="E1296" s="70" t="s">
        <v>1175</v>
      </c>
      <c r="F1296" s="70" t="s">
        <v>128</v>
      </c>
      <c r="G1296" s="69" t="s">
        <v>945</v>
      </c>
      <c r="H1296" s="70" t="s">
        <v>1058</v>
      </c>
      <c r="I1296" s="83">
        <v>-279566</v>
      </c>
      <c r="J1296" s="83">
        <v>0</v>
      </c>
      <c r="K1296" s="83">
        <v>46728.39</v>
      </c>
      <c r="L1296" s="83">
        <v>0</v>
      </c>
      <c r="M1296" s="83">
        <v>0</v>
      </c>
      <c r="N1296" s="83">
        <v>-232837.61</v>
      </c>
      <c r="O1296" s="35">
        <f>ROWS($A$8:N1296)</f>
        <v>1289</v>
      </c>
      <c r="P1296" s="35" t="str">
        <f>IF($A1296='Signature Page'!$H$8,O1296,"")</f>
        <v/>
      </c>
      <c r="Q1296" s="35" t="str">
        <f>IFERROR(SMALL($P$8:$P$1794,ROWS($P$8:P1296)),"")</f>
        <v/>
      </c>
      <c r="R1296" s="31" t="str">
        <f t="shared" si="20"/>
        <v>N12049730538</v>
      </c>
      <c r="S1296" s="31"/>
      <c r="T1296" s="31"/>
      <c r="U1296" s="31"/>
    </row>
    <row r="1297" spans="1:21" x14ac:dyDescent="0.25">
      <c r="A1297" s="68" t="s">
        <v>86</v>
      </c>
      <c r="B1297" s="69">
        <v>1</v>
      </c>
      <c r="C1297" s="68">
        <v>49730550</v>
      </c>
      <c r="D1297" s="70" t="s">
        <v>1057</v>
      </c>
      <c r="E1297" s="70" t="s">
        <v>1175</v>
      </c>
      <c r="F1297" s="70" t="s">
        <v>128</v>
      </c>
      <c r="G1297" s="69" t="s">
        <v>946</v>
      </c>
      <c r="H1297" s="70" t="s">
        <v>1058</v>
      </c>
      <c r="I1297" s="83">
        <v>-651800.75</v>
      </c>
      <c r="J1297" s="83">
        <v>0</v>
      </c>
      <c r="K1297" s="83">
        <v>0</v>
      </c>
      <c r="L1297" s="83">
        <v>0</v>
      </c>
      <c r="M1297" s="83">
        <v>0</v>
      </c>
      <c r="N1297" s="83">
        <v>-651800.75</v>
      </c>
      <c r="O1297" s="35">
        <f>ROWS($A$8:N1297)</f>
        <v>1290</v>
      </c>
      <c r="P1297" s="35" t="str">
        <f>IF($A1297='Signature Page'!$H$8,O1297,"")</f>
        <v/>
      </c>
      <c r="Q1297" s="35" t="str">
        <f>IFERROR(SMALL($P$8:$P$1794,ROWS($P$8:P1297)),"")</f>
        <v/>
      </c>
      <c r="R1297" s="31" t="str">
        <f t="shared" si="20"/>
        <v>N12049730550</v>
      </c>
      <c r="S1297" s="31"/>
      <c r="T1297" s="31"/>
      <c r="U1297" s="31"/>
    </row>
    <row r="1298" spans="1:21" x14ac:dyDescent="0.25">
      <c r="A1298" s="68" t="s">
        <v>86</v>
      </c>
      <c r="B1298" s="69">
        <v>1</v>
      </c>
      <c r="C1298" s="68">
        <v>49730555</v>
      </c>
      <c r="D1298" s="70" t="s">
        <v>1057</v>
      </c>
      <c r="E1298" s="70" t="s">
        <v>1175</v>
      </c>
      <c r="F1298" s="70" t="s">
        <v>128</v>
      </c>
      <c r="G1298" s="69" t="s">
        <v>947</v>
      </c>
      <c r="H1298" s="70" t="s">
        <v>1058</v>
      </c>
      <c r="I1298" s="83">
        <v>-162387.84</v>
      </c>
      <c r="J1298" s="83">
        <v>0</v>
      </c>
      <c r="K1298" s="83">
        <v>0</v>
      </c>
      <c r="L1298" s="83">
        <v>0</v>
      </c>
      <c r="M1298" s="83">
        <v>0</v>
      </c>
      <c r="N1298" s="83">
        <v>-162387.84</v>
      </c>
      <c r="O1298" s="35">
        <f>ROWS($A$8:N1298)</f>
        <v>1291</v>
      </c>
      <c r="P1298" s="35" t="str">
        <f>IF($A1298='Signature Page'!$H$8,O1298,"")</f>
        <v/>
      </c>
      <c r="Q1298" s="35" t="str">
        <f>IFERROR(SMALL($P$8:$P$1794,ROWS($P$8:P1298)),"")</f>
        <v/>
      </c>
      <c r="R1298" s="31" t="str">
        <f t="shared" si="20"/>
        <v>N12049730555</v>
      </c>
      <c r="S1298" s="31"/>
      <c r="T1298" s="31"/>
      <c r="U1298" s="31"/>
    </row>
    <row r="1299" spans="1:21" x14ac:dyDescent="0.25">
      <c r="A1299" s="68" t="s">
        <v>86</v>
      </c>
      <c r="B1299" s="69">
        <v>1</v>
      </c>
      <c r="C1299" s="68">
        <v>49730577</v>
      </c>
      <c r="D1299" s="70" t="s">
        <v>1057</v>
      </c>
      <c r="E1299" s="70" t="s">
        <v>1175</v>
      </c>
      <c r="F1299" s="70" t="s">
        <v>128</v>
      </c>
      <c r="G1299" s="69" t="s">
        <v>949</v>
      </c>
      <c r="H1299" s="70" t="s">
        <v>1058</v>
      </c>
      <c r="I1299" s="83">
        <v>-4950</v>
      </c>
      <c r="J1299" s="83">
        <v>0</v>
      </c>
      <c r="K1299" s="83">
        <v>600</v>
      </c>
      <c r="L1299" s="83">
        <v>0</v>
      </c>
      <c r="M1299" s="83">
        <v>0</v>
      </c>
      <c r="N1299" s="83">
        <v>-4350</v>
      </c>
      <c r="O1299" s="35">
        <f>ROWS($A$8:N1299)</f>
        <v>1292</v>
      </c>
      <c r="P1299" s="35" t="str">
        <f>IF($A1299='Signature Page'!$H$8,O1299,"")</f>
        <v/>
      </c>
      <c r="Q1299" s="35" t="str">
        <f>IFERROR(SMALL($P$8:$P$1794,ROWS($P$8:P1299)),"")</f>
        <v/>
      </c>
      <c r="R1299" s="31" t="str">
        <f t="shared" si="20"/>
        <v>N12049730577</v>
      </c>
      <c r="S1299" s="31"/>
      <c r="T1299" s="31"/>
      <c r="U1299" s="31"/>
    </row>
    <row r="1300" spans="1:21" x14ac:dyDescent="0.25">
      <c r="A1300" s="68" t="s">
        <v>86</v>
      </c>
      <c r="B1300" s="69">
        <v>1</v>
      </c>
      <c r="C1300" s="68">
        <v>49730587</v>
      </c>
      <c r="D1300" s="70" t="s">
        <v>1055</v>
      </c>
      <c r="E1300" s="70" t="s">
        <v>1175</v>
      </c>
      <c r="F1300" s="70" t="s">
        <v>128</v>
      </c>
      <c r="G1300" s="69" t="s">
        <v>952</v>
      </c>
      <c r="H1300" s="70" t="s">
        <v>1058</v>
      </c>
      <c r="I1300" s="83">
        <v>-6906.74</v>
      </c>
      <c r="J1300" s="83">
        <v>0</v>
      </c>
      <c r="K1300" s="83">
        <v>0</v>
      </c>
      <c r="L1300" s="83">
        <v>0</v>
      </c>
      <c r="M1300" s="83">
        <v>0</v>
      </c>
      <c r="N1300" s="83">
        <v>-6906.74</v>
      </c>
      <c r="O1300" s="35">
        <f>ROWS($A$8:N1300)</f>
        <v>1293</v>
      </c>
      <c r="P1300" s="35" t="str">
        <f>IF($A1300='Signature Page'!$H$8,O1300,"")</f>
        <v/>
      </c>
      <c r="Q1300" s="35" t="str">
        <f>IFERROR(SMALL($P$8:$P$1794,ROWS($P$8:P1300)),"")</f>
        <v/>
      </c>
      <c r="R1300" s="31" t="str">
        <f t="shared" si="20"/>
        <v>N12049730587</v>
      </c>
      <c r="S1300" s="31"/>
      <c r="T1300" s="31"/>
      <c r="U1300" s="31"/>
    </row>
    <row r="1301" spans="1:21" x14ac:dyDescent="0.25">
      <c r="A1301" s="68" t="s">
        <v>86</v>
      </c>
      <c r="B1301" s="69">
        <v>1</v>
      </c>
      <c r="C1301" s="68">
        <v>49730589</v>
      </c>
      <c r="D1301" s="70" t="s">
        <v>1057</v>
      </c>
      <c r="E1301" s="70" t="s">
        <v>1175</v>
      </c>
      <c r="F1301" s="70" t="s">
        <v>128</v>
      </c>
      <c r="G1301" s="69" t="s">
        <v>954</v>
      </c>
      <c r="H1301" s="70" t="s">
        <v>1058</v>
      </c>
      <c r="I1301" s="83">
        <v>-14992.21</v>
      </c>
      <c r="J1301" s="83">
        <v>0</v>
      </c>
      <c r="K1301" s="83">
        <v>0</v>
      </c>
      <c r="L1301" s="83">
        <v>0</v>
      </c>
      <c r="M1301" s="83">
        <v>0</v>
      </c>
      <c r="N1301" s="83">
        <v>-14992.21</v>
      </c>
      <c r="O1301" s="35">
        <f>ROWS($A$8:N1301)</f>
        <v>1294</v>
      </c>
      <c r="P1301" s="35" t="str">
        <f>IF($A1301='Signature Page'!$H$8,O1301,"")</f>
        <v/>
      </c>
      <c r="Q1301" s="35" t="str">
        <f>IFERROR(SMALL($P$8:$P$1794,ROWS($P$8:P1301)),"")</f>
        <v/>
      </c>
      <c r="R1301" s="31" t="str">
        <f t="shared" si="20"/>
        <v>N12049730589</v>
      </c>
      <c r="S1301" s="31"/>
      <c r="T1301" s="31"/>
      <c r="U1301" s="31"/>
    </row>
    <row r="1302" spans="1:21" x14ac:dyDescent="0.25">
      <c r="A1302" s="68" t="s">
        <v>86</v>
      </c>
      <c r="B1302" s="69">
        <v>1</v>
      </c>
      <c r="C1302" s="68">
        <v>49730595</v>
      </c>
      <c r="D1302" s="70" t="s">
        <v>1057</v>
      </c>
      <c r="E1302" s="70" t="s">
        <v>1175</v>
      </c>
      <c r="F1302" s="70" t="s">
        <v>128</v>
      </c>
      <c r="G1302" s="69" t="s">
        <v>1441</v>
      </c>
      <c r="H1302" s="70" t="s">
        <v>1058</v>
      </c>
      <c r="I1302" s="83">
        <v>-1498.08</v>
      </c>
      <c r="J1302" s="83">
        <v>0</v>
      </c>
      <c r="K1302" s="83">
        <v>-1463.92</v>
      </c>
      <c r="L1302" s="83">
        <v>0</v>
      </c>
      <c r="M1302" s="83">
        <v>0</v>
      </c>
      <c r="N1302" s="83">
        <v>-2962</v>
      </c>
      <c r="O1302" s="35">
        <f>ROWS($A$8:N1302)</f>
        <v>1295</v>
      </c>
      <c r="P1302" s="35" t="str">
        <f>IF($A1302='Signature Page'!$H$8,O1302,"")</f>
        <v/>
      </c>
      <c r="Q1302" s="35" t="str">
        <f>IFERROR(SMALL($P$8:$P$1794,ROWS($P$8:P1302)),"")</f>
        <v/>
      </c>
      <c r="R1302" s="31" t="str">
        <f t="shared" si="20"/>
        <v>N12049730595</v>
      </c>
      <c r="S1302" s="31"/>
      <c r="T1302" s="31"/>
      <c r="U1302" s="31"/>
    </row>
    <row r="1303" spans="1:21" x14ac:dyDescent="0.25">
      <c r="A1303" s="68" t="s">
        <v>86</v>
      </c>
      <c r="B1303" s="69">
        <v>1</v>
      </c>
      <c r="C1303" s="68">
        <v>49730597</v>
      </c>
      <c r="D1303" s="70" t="s">
        <v>1057</v>
      </c>
      <c r="E1303" s="70" t="s">
        <v>1175</v>
      </c>
      <c r="F1303" s="70" t="s">
        <v>128</v>
      </c>
      <c r="G1303" s="69" t="s">
        <v>956</v>
      </c>
      <c r="H1303" s="70" t="s">
        <v>1058</v>
      </c>
      <c r="I1303" s="83">
        <v>-78778.63</v>
      </c>
      <c r="J1303" s="83">
        <v>0</v>
      </c>
      <c r="K1303" s="83">
        <v>-103000</v>
      </c>
      <c r="L1303" s="83">
        <v>0</v>
      </c>
      <c r="M1303" s="83">
        <v>0</v>
      </c>
      <c r="N1303" s="83">
        <v>-181778.63</v>
      </c>
      <c r="O1303" s="35">
        <f>ROWS($A$8:N1303)</f>
        <v>1296</v>
      </c>
      <c r="P1303" s="35" t="str">
        <f>IF($A1303='Signature Page'!$H$8,O1303,"")</f>
        <v/>
      </c>
      <c r="Q1303" s="35" t="str">
        <f>IFERROR(SMALL($P$8:$P$1794,ROWS($P$8:P1303)),"")</f>
        <v/>
      </c>
      <c r="R1303" s="31" t="str">
        <f t="shared" si="20"/>
        <v>N12049730597</v>
      </c>
      <c r="S1303" s="31"/>
      <c r="T1303" s="31"/>
      <c r="U1303" s="31"/>
    </row>
    <row r="1304" spans="1:21" x14ac:dyDescent="0.25">
      <c r="A1304" s="68" t="s">
        <v>86</v>
      </c>
      <c r="B1304" s="69">
        <v>1</v>
      </c>
      <c r="C1304" s="68">
        <v>49730599</v>
      </c>
      <c r="D1304" s="70" t="s">
        <v>1057</v>
      </c>
      <c r="E1304" s="70" t="s">
        <v>1175</v>
      </c>
      <c r="F1304" s="70" t="s">
        <v>128</v>
      </c>
      <c r="G1304" s="69" t="s">
        <v>958</v>
      </c>
      <c r="H1304" s="70" t="s">
        <v>1058</v>
      </c>
      <c r="I1304" s="83">
        <v>-1000</v>
      </c>
      <c r="J1304" s="83">
        <v>0</v>
      </c>
      <c r="K1304" s="83">
        <v>0</v>
      </c>
      <c r="L1304" s="83">
        <v>0</v>
      </c>
      <c r="M1304" s="83">
        <v>0</v>
      </c>
      <c r="N1304" s="83">
        <v>-1000</v>
      </c>
      <c r="O1304" s="35">
        <f>ROWS($A$8:N1304)</f>
        <v>1297</v>
      </c>
      <c r="P1304" s="35" t="str">
        <f>IF($A1304='Signature Page'!$H$8,O1304,"")</f>
        <v/>
      </c>
      <c r="Q1304" s="35" t="str">
        <f>IFERROR(SMALL($P$8:$P$1794,ROWS($P$8:P1304)),"")</f>
        <v/>
      </c>
      <c r="R1304" s="31" t="str">
        <f t="shared" si="20"/>
        <v>N12049730599</v>
      </c>
      <c r="S1304" s="31"/>
      <c r="T1304" s="31"/>
      <c r="U1304" s="31"/>
    </row>
    <row r="1305" spans="1:21" x14ac:dyDescent="0.25">
      <c r="A1305" s="68" t="s">
        <v>86</v>
      </c>
      <c r="B1305" s="69">
        <v>5</v>
      </c>
      <c r="C1305" s="68">
        <v>50630000</v>
      </c>
      <c r="D1305" s="70" t="s">
        <v>1055</v>
      </c>
      <c r="E1305" s="70" t="s">
        <v>1175</v>
      </c>
      <c r="F1305" s="70" t="s">
        <v>1101</v>
      </c>
      <c r="G1305" s="69" t="s">
        <v>980</v>
      </c>
      <c r="H1305" s="70" t="s">
        <v>1058</v>
      </c>
      <c r="I1305" s="83">
        <v>108412.42</v>
      </c>
      <c r="J1305" s="83">
        <v>-312106.68</v>
      </c>
      <c r="K1305" s="83">
        <v>235338.9</v>
      </c>
      <c r="L1305" s="83">
        <v>0</v>
      </c>
      <c r="M1305" s="83">
        <v>0</v>
      </c>
      <c r="N1305" s="83">
        <v>31644.639999999999</v>
      </c>
      <c r="O1305" s="35">
        <f>ROWS($A$8:N1305)</f>
        <v>1298</v>
      </c>
      <c r="P1305" s="35" t="str">
        <f>IF($A1305='Signature Page'!$H$8,O1305,"")</f>
        <v/>
      </c>
      <c r="Q1305" s="35" t="str">
        <f>IFERROR(SMALL($P$8:$P$1794,ROWS($P$8:P1305)),"")</f>
        <v/>
      </c>
      <c r="R1305" s="31" t="str">
        <f t="shared" si="20"/>
        <v>N12050630000</v>
      </c>
      <c r="S1305" s="31"/>
      <c r="T1305" s="31"/>
      <c r="U1305" s="31"/>
    </row>
    <row r="1306" spans="1:21" x14ac:dyDescent="0.25">
      <c r="A1306" s="68" t="s">
        <v>86</v>
      </c>
      <c r="B1306" s="69">
        <v>5</v>
      </c>
      <c r="C1306" s="68" t="s">
        <v>1273</v>
      </c>
      <c r="D1306" s="70" t="s">
        <v>1055</v>
      </c>
      <c r="E1306" s="70" t="s">
        <v>1175</v>
      </c>
      <c r="F1306" s="70" t="s">
        <v>1101</v>
      </c>
      <c r="G1306" s="69" t="s">
        <v>1312</v>
      </c>
      <c r="H1306" s="70" t="s">
        <v>1058</v>
      </c>
      <c r="I1306" s="83">
        <v>1332909.69</v>
      </c>
      <c r="J1306" s="83">
        <v>-4367812.62</v>
      </c>
      <c r="K1306" s="83">
        <v>3034902.93</v>
      </c>
      <c r="L1306" s="83">
        <v>0</v>
      </c>
      <c r="M1306" s="83">
        <v>0</v>
      </c>
      <c r="N1306" s="83">
        <v>0</v>
      </c>
      <c r="O1306" s="35">
        <f>ROWS($A$8:N1306)</f>
        <v>1299</v>
      </c>
      <c r="P1306" s="35" t="str">
        <f>IF($A1306='Signature Page'!$H$8,O1306,"")</f>
        <v/>
      </c>
      <c r="Q1306" s="35" t="str">
        <f>IFERROR(SMALL($P$8:$P$1794,ROWS($P$8:P1306)),"")</f>
        <v/>
      </c>
      <c r="R1306" s="31" t="str">
        <f t="shared" si="20"/>
        <v>N12051C10002</v>
      </c>
      <c r="S1306" s="31"/>
      <c r="T1306" s="31"/>
      <c r="U1306" s="31"/>
    </row>
    <row r="1307" spans="1:21" x14ac:dyDescent="0.25">
      <c r="A1307" s="68" t="s">
        <v>86</v>
      </c>
      <c r="B1307" s="69">
        <v>5</v>
      </c>
      <c r="C1307" s="68" t="s">
        <v>1241</v>
      </c>
      <c r="D1307" s="70" t="s">
        <v>1055</v>
      </c>
      <c r="E1307" s="70" t="s">
        <v>1175</v>
      </c>
      <c r="F1307" s="70" t="s">
        <v>1101</v>
      </c>
      <c r="G1307" s="69" t="s">
        <v>1242</v>
      </c>
      <c r="H1307" s="70" t="s">
        <v>1058</v>
      </c>
      <c r="I1307" s="83">
        <v>0</v>
      </c>
      <c r="J1307" s="83">
        <v>0</v>
      </c>
      <c r="K1307" s="83">
        <v>118.43</v>
      </c>
      <c r="L1307" s="83">
        <v>0</v>
      </c>
      <c r="M1307" s="83">
        <v>0</v>
      </c>
      <c r="N1307" s="83">
        <v>118.43</v>
      </c>
      <c r="O1307" s="35">
        <f>ROWS($A$8:N1307)</f>
        <v>1300</v>
      </c>
      <c r="P1307" s="35" t="str">
        <f>IF($A1307='Signature Page'!$H$8,O1307,"")</f>
        <v/>
      </c>
      <c r="Q1307" s="35" t="str">
        <f>IFERROR(SMALL($P$8:$P$1794,ROWS($P$8:P1307)),"")</f>
        <v/>
      </c>
      <c r="R1307" s="31" t="str">
        <f t="shared" si="20"/>
        <v>N12051C10003</v>
      </c>
      <c r="S1307" s="31"/>
      <c r="T1307" s="31"/>
      <c r="U1307" s="31"/>
    </row>
    <row r="1308" spans="1:21" x14ac:dyDescent="0.25">
      <c r="A1308" s="68" t="s">
        <v>86</v>
      </c>
      <c r="B1308" s="69">
        <v>5</v>
      </c>
      <c r="C1308" s="68" t="s">
        <v>1243</v>
      </c>
      <c r="D1308" s="70" t="s">
        <v>1055</v>
      </c>
      <c r="E1308" s="70" t="s">
        <v>1175</v>
      </c>
      <c r="F1308" s="70" t="s">
        <v>1101</v>
      </c>
      <c r="G1308" s="69" t="s">
        <v>1244</v>
      </c>
      <c r="H1308" s="70" t="s">
        <v>1058</v>
      </c>
      <c r="I1308" s="83">
        <v>-19018.87</v>
      </c>
      <c r="J1308" s="83">
        <v>0</v>
      </c>
      <c r="K1308" s="83">
        <v>0</v>
      </c>
      <c r="L1308" s="83">
        <v>0</v>
      </c>
      <c r="M1308" s="83">
        <v>0</v>
      </c>
      <c r="N1308" s="83">
        <v>-19018.87</v>
      </c>
      <c r="O1308" s="35">
        <f>ROWS($A$8:N1308)</f>
        <v>1301</v>
      </c>
      <c r="P1308" s="35" t="str">
        <f>IF($A1308='Signature Page'!$H$8,O1308,"")</f>
        <v/>
      </c>
      <c r="Q1308" s="35" t="str">
        <f>IFERROR(SMALL($P$8:$P$1794,ROWS($P$8:P1308)),"")</f>
        <v/>
      </c>
      <c r="R1308" s="31" t="str">
        <f t="shared" si="20"/>
        <v>N12051C10021</v>
      </c>
      <c r="S1308" s="31"/>
      <c r="T1308" s="31"/>
      <c r="U1308" s="31"/>
    </row>
    <row r="1309" spans="1:21" x14ac:dyDescent="0.25">
      <c r="A1309" s="68" t="s">
        <v>86</v>
      </c>
      <c r="B1309" s="69">
        <v>60</v>
      </c>
      <c r="C1309" s="68" t="s">
        <v>1432</v>
      </c>
      <c r="D1309" s="70" t="s">
        <v>1055</v>
      </c>
      <c r="E1309" s="70" t="s">
        <v>1175</v>
      </c>
      <c r="F1309" s="70" t="s">
        <v>1105</v>
      </c>
      <c r="G1309" s="69" t="s">
        <v>1433</v>
      </c>
      <c r="H1309" s="70" t="s">
        <v>1058</v>
      </c>
      <c r="I1309" s="83">
        <v>0</v>
      </c>
      <c r="J1309" s="83">
        <v>0</v>
      </c>
      <c r="K1309" s="83">
        <v>428510.47</v>
      </c>
      <c r="L1309" s="83">
        <v>0</v>
      </c>
      <c r="M1309" s="83">
        <v>0</v>
      </c>
      <c r="N1309" s="83">
        <v>428510.47</v>
      </c>
      <c r="O1309" s="35">
        <f>ROWS($A$8:N1309)</f>
        <v>1302</v>
      </c>
      <c r="P1309" s="35" t="str">
        <f>IF($A1309='Signature Page'!$H$8,O1309,"")</f>
        <v/>
      </c>
      <c r="Q1309" s="35" t="str">
        <f>IFERROR(SMALL($P$8:$P$1794,ROWS($P$8:P1309)),"")</f>
        <v/>
      </c>
      <c r="R1309" s="31" t="str">
        <f t="shared" si="20"/>
        <v>N12051C18000</v>
      </c>
      <c r="S1309" s="31"/>
      <c r="T1309" s="31"/>
      <c r="U1309" s="31"/>
    </row>
    <row r="1310" spans="1:21" x14ac:dyDescent="0.25">
      <c r="A1310" s="68" t="s">
        <v>86</v>
      </c>
      <c r="B1310" s="69">
        <v>5</v>
      </c>
      <c r="C1310" s="68">
        <v>54000000</v>
      </c>
      <c r="D1310" s="70" t="s">
        <v>1055</v>
      </c>
      <c r="E1310" s="70" t="s">
        <v>1175</v>
      </c>
      <c r="F1310" s="70" t="s">
        <v>1101</v>
      </c>
      <c r="G1310" s="69" t="s">
        <v>1008</v>
      </c>
      <c r="H1310" s="70" t="s">
        <v>1058</v>
      </c>
      <c r="I1310" s="83">
        <v>-116178.96</v>
      </c>
      <c r="J1310" s="83">
        <v>0</v>
      </c>
      <c r="K1310" s="83">
        <v>-48115.390000000101</v>
      </c>
      <c r="L1310" s="83">
        <v>0</v>
      </c>
      <c r="M1310" s="83">
        <v>0</v>
      </c>
      <c r="N1310" s="83">
        <v>-164294.35</v>
      </c>
      <c r="O1310" s="35">
        <f>ROWS($A$8:N1310)</f>
        <v>1303</v>
      </c>
      <c r="P1310" s="35" t="str">
        <f>IF($A1310='Signature Page'!$H$8,O1310,"")</f>
        <v/>
      </c>
      <c r="Q1310" s="35" t="str">
        <f>IFERROR(SMALL($P$8:$P$1794,ROWS($P$8:P1310)),"")</f>
        <v/>
      </c>
      <c r="R1310" s="31" t="str">
        <f t="shared" si="20"/>
        <v>N12054000000</v>
      </c>
      <c r="S1310" s="31"/>
      <c r="T1310" s="31"/>
      <c r="U1310" s="31"/>
    </row>
    <row r="1311" spans="1:21" x14ac:dyDescent="0.25">
      <c r="A1311" s="68" t="s">
        <v>86</v>
      </c>
      <c r="B1311" s="69">
        <v>5</v>
      </c>
      <c r="C1311" s="68">
        <v>57770000</v>
      </c>
      <c r="D1311" s="70" t="s">
        <v>1055</v>
      </c>
      <c r="E1311" s="70" t="s">
        <v>1175</v>
      </c>
      <c r="F1311" s="70" t="s">
        <v>1101</v>
      </c>
      <c r="G1311" s="69" t="s">
        <v>1035</v>
      </c>
      <c r="H1311" s="70" t="s">
        <v>1058</v>
      </c>
      <c r="I1311" s="83">
        <v>0</v>
      </c>
      <c r="J1311" s="83">
        <v>0</v>
      </c>
      <c r="K1311" s="83">
        <v>551228.11</v>
      </c>
      <c r="L1311" s="83">
        <v>0</v>
      </c>
      <c r="M1311" s="83">
        <v>0</v>
      </c>
      <c r="N1311" s="83">
        <v>551228.11</v>
      </c>
      <c r="O1311" s="35">
        <f>ROWS($A$8:N1311)</f>
        <v>1304</v>
      </c>
      <c r="P1311" s="35" t="str">
        <f>IF($A1311='Signature Page'!$H$8,O1311,"")</f>
        <v/>
      </c>
      <c r="Q1311" s="35" t="str">
        <f>IFERROR(SMALL($P$8:$P$1794,ROWS($P$8:P1311)),"")</f>
        <v/>
      </c>
      <c r="R1311" s="31" t="str">
        <f t="shared" si="20"/>
        <v>N12057770000</v>
      </c>
      <c r="S1311" s="31"/>
      <c r="T1311" s="31"/>
      <c r="U1311" s="31"/>
    </row>
    <row r="1312" spans="1:21" x14ac:dyDescent="0.25">
      <c r="A1312" s="68" t="s">
        <v>86</v>
      </c>
      <c r="B1312" s="69">
        <v>5</v>
      </c>
      <c r="C1312" s="68">
        <v>57878011</v>
      </c>
      <c r="D1312" s="70" t="s">
        <v>1055</v>
      </c>
      <c r="E1312" s="70" t="s">
        <v>1175</v>
      </c>
      <c r="F1312" s="70" t="s">
        <v>1101</v>
      </c>
      <c r="G1312" s="69" t="s">
        <v>1341</v>
      </c>
      <c r="H1312" s="70" t="s">
        <v>1058</v>
      </c>
      <c r="I1312" s="83">
        <v>4800</v>
      </c>
      <c r="J1312" s="83">
        <v>0</v>
      </c>
      <c r="K1312" s="83">
        <v>-4800</v>
      </c>
      <c r="L1312" s="83">
        <v>0</v>
      </c>
      <c r="M1312" s="83">
        <v>0</v>
      </c>
      <c r="N1312" s="83">
        <v>0</v>
      </c>
      <c r="O1312" s="35">
        <f>ROWS($A$8:N1312)</f>
        <v>1305</v>
      </c>
      <c r="P1312" s="35" t="str">
        <f>IF($A1312='Signature Page'!$H$8,O1312,"")</f>
        <v/>
      </c>
      <c r="Q1312" s="35" t="str">
        <f>IFERROR(SMALL($P$8:$P$1794,ROWS($P$8:P1312)),"")</f>
        <v/>
      </c>
      <c r="R1312" s="31" t="str">
        <f t="shared" si="20"/>
        <v>N12057878011</v>
      </c>
      <c r="S1312" s="31"/>
      <c r="T1312" s="31"/>
      <c r="U1312" s="31"/>
    </row>
    <row r="1313" spans="1:21" x14ac:dyDescent="0.25">
      <c r="A1313" s="68" t="s">
        <v>87</v>
      </c>
      <c r="B1313" s="69">
        <v>1</v>
      </c>
      <c r="C1313" s="68">
        <v>10010000</v>
      </c>
      <c r="D1313" s="70" t="s">
        <v>1053</v>
      </c>
      <c r="E1313" s="70" t="s">
        <v>1176</v>
      </c>
      <c r="F1313" s="70" t="s">
        <v>128</v>
      </c>
      <c r="G1313" s="69" t="s">
        <v>128</v>
      </c>
      <c r="H1313" s="70" t="s">
        <v>1058</v>
      </c>
      <c r="I1313" s="83">
        <v>0</v>
      </c>
      <c r="J1313" s="83">
        <v>0</v>
      </c>
      <c r="K1313" s="83">
        <v>9677874.1799999997</v>
      </c>
      <c r="L1313" s="83">
        <v>-77508</v>
      </c>
      <c r="M1313" s="83">
        <v>0</v>
      </c>
      <c r="N1313" s="83">
        <v>9600366.1799999997</v>
      </c>
      <c r="O1313" s="35">
        <f>ROWS($A$8:N1313)</f>
        <v>1306</v>
      </c>
      <c r="P1313" s="35" t="str">
        <f>IF($A1313='Signature Page'!$H$8,O1313,"")</f>
        <v/>
      </c>
      <c r="Q1313" s="35" t="str">
        <f>IFERROR(SMALL($P$8:$P$1794,ROWS($P$8:P1313)),"")</f>
        <v/>
      </c>
      <c r="R1313" s="31" t="str">
        <f t="shared" si="20"/>
        <v>N20010010000</v>
      </c>
      <c r="S1313" s="31"/>
      <c r="T1313" s="31"/>
      <c r="U1313" s="31"/>
    </row>
    <row r="1314" spans="1:21" x14ac:dyDescent="0.25">
      <c r="A1314" s="68" t="s">
        <v>87</v>
      </c>
      <c r="B1314" s="69">
        <v>1</v>
      </c>
      <c r="C1314" s="68">
        <v>10050023</v>
      </c>
      <c r="D1314" s="70" t="s">
        <v>1053</v>
      </c>
      <c r="E1314" s="70" t="s">
        <v>1176</v>
      </c>
      <c r="F1314" s="70" t="s">
        <v>128</v>
      </c>
      <c r="G1314" s="69" t="s">
        <v>1489</v>
      </c>
      <c r="H1314" s="70" t="s">
        <v>1058</v>
      </c>
      <c r="I1314" s="83">
        <v>0</v>
      </c>
      <c r="J1314" s="83">
        <v>0</v>
      </c>
      <c r="K1314" s="83">
        <v>10000000</v>
      </c>
      <c r="L1314" s="83">
        <v>77508</v>
      </c>
      <c r="M1314" s="83">
        <v>0</v>
      </c>
      <c r="N1314" s="83">
        <v>10077508</v>
      </c>
      <c r="O1314" s="35">
        <f>ROWS($A$8:N1314)</f>
        <v>1307</v>
      </c>
      <c r="P1314" s="35" t="str">
        <f>IF($A1314='Signature Page'!$H$8,O1314,"")</f>
        <v/>
      </c>
      <c r="Q1314" s="35" t="str">
        <f>IFERROR(SMALL($P$8:$P$1794,ROWS($P$8:P1314)),"")</f>
        <v/>
      </c>
      <c r="R1314" s="31" t="str">
        <f t="shared" si="20"/>
        <v>N20010050023</v>
      </c>
      <c r="S1314" s="31"/>
      <c r="T1314" s="31"/>
      <c r="U1314" s="31"/>
    </row>
    <row r="1315" spans="1:21" x14ac:dyDescent="0.25">
      <c r="A1315" s="68" t="s">
        <v>87</v>
      </c>
      <c r="B1315" s="69">
        <v>1</v>
      </c>
      <c r="C1315" s="68">
        <v>28230000</v>
      </c>
      <c r="D1315" s="70" t="s">
        <v>1053</v>
      </c>
      <c r="E1315" s="70" t="s">
        <v>1176</v>
      </c>
      <c r="F1315" s="70" t="s">
        <v>128</v>
      </c>
      <c r="G1315" s="69" t="s">
        <v>136</v>
      </c>
      <c r="H1315" s="70" t="s">
        <v>1058</v>
      </c>
      <c r="I1315" s="83">
        <v>0</v>
      </c>
      <c r="J1315" s="83">
        <v>-38900.46</v>
      </c>
      <c r="K1315" s="83">
        <v>0</v>
      </c>
      <c r="L1315" s="83">
        <v>0</v>
      </c>
      <c r="M1315" s="83">
        <v>0</v>
      </c>
      <c r="N1315" s="83">
        <v>-38900.46</v>
      </c>
      <c r="O1315" s="35">
        <f>ROWS($A$8:N1315)</f>
        <v>1308</v>
      </c>
      <c r="P1315" s="35" t="str">
        <f>IF($A1315='Signature Page'!$H$8,O1315,"")</f>
        <v/>
      </c>
      <c r="Q1315" s="35" t="str">
        <f>IFERROR(SMALL($P$8:$P$1794,ROWS($P$8:P1315)),"")</f>
        <v/>
      </c>
      <c r="R1315" s="31" t="str">
        <f t="shared" si="20"/>
        <v>N20028230000</v>
      </c>
      <c r="S1315" s="31"/>
      <c r="T1315" s="31"/>
      <c r="U1315" s="31"/>
    </row>
    <row r="1316" spans="1:21" x14ac:dyDescent="0.25">
      <c r="A1316" s="68" t="s">
        <v>87</v>
      </c>
      <c r="B1316" s="69">
        <v>1</v>
      </c>
      <c r="C1316" s="68">
        <v>33560000</v>
      </c>
      <c r="D1316" s="70" t="s">
        <v>1053</v>
      </c>
      <c r="E1316" s="70" t="s">
        <v>1176</v>
      </c>
      <c r="F1316" s="70" t="s">
        <v>128</v>
      </c>
      <c r="G1316" s="69" t="s">
        <v>326</v>
      </c>
      <c r="H1316" s="70" t="s">
        <v>1058</v>
      </c>
      <c r="I1316" s="83">
        <v>-3741499.33</v>
      </c>
      <c r="J1316" s="83">
        <v>-5717759.7300000004</v>
      </c>
      <c r="K1316" s="83">
        <v>4805707.3899999997</v>
      </c>
      <c r="L1316" s="83">
        <v>0</v>
      </c>
      <c r="M1316" s="83">
        <v>0</v>
      </c>
      <c r="N1316" s="83">
        <v>-4653551.67</v>
      </c>
      <c r="O1316" s="35">
        <f>ROWS($A$8:N1316)</f>
        <v>1309</v>
      </c>
      <c r="P1316" s="35" t="str">
        <f>IF($A1316='Signature Page'!$H$8,O1316,"")</f>
        <v/>
      </c>
      <c r="Q1316" s="35" t="str">
        <f>IFERROR(SMALL($P$8:$P$1794,ROWS($P$8:P1316)),"")</f>
        <v/>
      </c>
      <c r="R1316" s="31" t="str">
        <f t="shared" si="20"/>
        <v>N20033560000</v>
      </c>
      <c r="S1316" s="31"/>
      <c r="T1316" s="31"/>
      <c r="U1316" s="31"/>
    </row>
    <row r="1317" spans="1:21" x14ac:dyDescent="0.25">
      <c r="A1317" s="68" t="s">
        <v>87</v>
      </c>
      <c r="B1317" s="69">
        <v>1</v>
      </c>
      <c r="C1317" s="68">
        <v>34610000</v>
      </c>
      <c r="D1317" s="70" t="s">
        <v>1054</v>
      </c>
      <c r="E1317" s="70" t="s">
        <v>1176</v>
      </c>
      <c r="F1317" s="70" t="s">
        <v>128</v>
      </c>
      <c r="G1317" s="69" t="s">
        <v>356</v>
      </c>
      <c r="H1317" s="70" t="s">
        <v>1058</v>
      </c>
      <c r="I1317" s="83">
        <v>-259730.7</v>
      </c>
      <c r="J1317" s="83">
        <v>-50196.41</v>
      </c>
      <c r="K1317" s="83">
        <v>187160.85</v>
      </c>
      <c r="L1317" s="83">
        <v>0</v>
      </c>
      <c r="M1317" s="83">
        <v>0</v>
      </c>
      <c r="N1317" s="83">
        <v>-122766.26</v>
      </c>
      <c r="O1317" s="35">
        <f>ROWS($A$8:N1317)</f>
        <v>1310</v>
      </c>
      <c r="P1317" s="35" t="str">
        <f>IF($A1317='Signature Page'!$H$8,O1317,"")</f>
        <v/>
      </c>
      <c r="Q1317" s="35" t="str">
        <f>IFERROR(SMALL($P$8:$P$1794,ROWS($P$8:P1317)),"")</f>
        <v/>
      </c>
      <c r="R1317" s="31" t="str">
        <f t="shared" si="20"/>
        <v>N20034610000</v>
      </c>
      <c r="S1317" s="31"/>
      <c r="T1317" s="31"/>
      <c r="U1317" s="31"/>
    </row>
    <row r="1318" spans="1:21" x14ac:dyDescent="0.25">
      <c r="A1318" s="68" t="s">
        <v>87</v>
      </c>
      <c r="B1318" s="69">
        <v>998</v>
      </c>
      <c r="C1318" s="68">
        <v>36008000</v>
      </c>
      <c r="D1318" s="70" t="s">
        <v>1054</v>
      </c>
      <c r="E1318" s="70" t="s">
        <v>1176</v>
      </c>
      <c r="F1318" s="70" t="s">
        <v>1105</v>
      </c>
      <c r="G1318" s="69" t="s">
        <v>1304</v>
      </c>
      <c r="H1318" s="70" t="s">
        <v>1058</v>
      </c>
      <c r="I1318" s="83">
        <v>-5147225.03</v>
      </c>
      <c r="J1318" s="83">
        <v>0</v>
      </c>
      <c r="K1318" s="83">
        <v>1640677</v>
      </c>
      <c r="L1318" s="83">
        <v>0</v>
      </c>
      <c r="M1318" s="83">
        <v>0</v>
      </c>
      <c r="N1318" s="83">
        <v>-3506548.03</v>
      </c>
      <c r="O1318" s="35">
        <f>ROWS($A$8:N1318)</f>
        <v>1311</v>
      </c>
      <c r="P1318" s="35" t="str">
        <f>IF($A1318='Signature Page'!$H$8,O1318,"")</f>
        <v/>
      </c>
      <c r="Q1318" s="35" t="str">
        <f>IFERROR(SMALL($P$8:$P$1794,ROWS($P$8:P1318)),"")</f>
        <v/>
      </c>
      <c r="R1318" s="31" t="str">
        <f t="shared" si="20"/>
        <v>N20036008000</v>
      </c>
      <c r="S1318" s="31"/>
      <c r="T1318" s="31"/>
      <c r="U1318" s="31"/>
    </row>
    <row r="1319" spans="1:21" x14ac:dyDescent="0.25">
      <c r="A1319" s="68" t="s">
        <v>87</v>
      </c>
      <c r="B1319" s="69">
        <v>1</v>
      </c>
      <c r="C1319" s="68">
        <v>38050000</v>
      </c>
      <c r="D1319" s="70" t="s">
        <v>1053</v>
      </c>
      <c r="E1319" s="70" t="s">
        <v>1176</v>
      </c>
      <c r="F1319" s="70" t="s">
        <v>128</v>
      </c>
      <c r="G1319" s="69" t="s">
        <v>521</v>
      </c>
      <c r="H1319" s="70" t="s">
        <v>1058</v>
      </c>
      <c r="I1319" s="83">
        <v>-198155.72</v>
      </c>
      <c r="J1319" s="83">
        <v>-307097.59000000003</v>
      </c>
      <c r="K1319" s="83">
        <v>17837.240000000002</v>
      </c>
      <c r="L1319" s="83">
        <v>0</v>
      </c>
      <c r="M1319" s="83">
        <v>0</v>
      </c>
      <c r="N1319" s="83">
        <v>-487416.07</v>
      </c>
      <c r="O1319" s="35">
        <f>ROWS($A$8:N1319)</f>
        <v>1312</v>
      </c>
      <c r="P1319" s="35" t="str">
        <f>IF($A1319='Signature Page'!$H$8,O1319,"")</f>
        <v/>
      </c>
      <c r="Q1319" s="35" t="str">
        <f>IFERROR(SMALL($P$8:$P$1794,ROWS($P$8:P1319)),"")</f>
        <v/>
      </c>
      <c r="R1319" s="31" t="str">
        <f t="shared" si="20"/>
        <v>N20038050000</v>
      </c>
      <c r="S1319" s="31"/>
      <c r="T1319" s="31"/>
      <c r="U1319" s="31"/>
    </row>
    <row r="1320" spans="1:21" x14ac:dyDescent="0.25">
      <c r="A1320" s="68" t="s">
        <v>87</v>
      </c>
      <c r="B1320" s="69">
        <v>998</v>
      </c>
      <c r="C1320" s="68">
        <v>39078000</v>
      </c>
      <c r="D1320" s="70" t="s">
        <v>1054</v>
      </c>
      <c r="E1320" s="70" t="s">
        <v>1176</v>
      </c>
      <c r="F1320" s="70" t="s">
        <v>1105</v>
      </c>
      <c r="G1320" s="69" t="s">
        <v>1299</v>
      </c>
      <c r="H1320" s="70" t="s">
        <v>1058</v>
      </c>
      <c r="I1320" s="83">
        <v>-697972.75</v>
      </c>
      <c r="J1320" s="83">
        <v>0</v>
      </c>
      <c r="K1320" s="83">
        <v>394238.42</v>
      </c>
      <c r="L1320" s="83">
        <v>0</v>
      </c>
      <c r="M1320" s="83">
        <v>0</v>
      </c>
      <c r="N1320" s="83">
        <v>-303734.33</v>
      </c>
      <c r="O1320" s="35">
        <f>ROWS($A$8:N1320)</f>
        <v>1313</v>
      </c>
      <c r="P1320" s="35" t="str">
        <f>IF($A1320='Signature Page'!$H$8,O1320,"")</f>
        <v/>
      </c>
      <c r="Q1320" s="35" t="str">
        <f>IFERROR(SMALL($P$8:$P$1794,ROWS($P$8:P1320)),"")</f>
        <v/>
      </c>
      <c r="R1320" s="31" t="str">
        <f t="shared" si="20"/>
        <v>N20039078000</v>
      </c>
      <c r="S1320" s="31"/>
      <c r="T1320" s="31"/>
      <c r="U1320" s="31"/>
    </row>
    <row r="1321" spans="1:21" x14ac:dyDescent="0.25">
      <c r="A1321" s="68" t="s">
        <v>87</v>
      </c>
      <c r="B1321" s="69">
        <v>1</v>
      </c>
      <c r="C1321" s="68">
        <v>39580000</v>
      </c>
      <c r="D1321" s="70" t="s">
        <v>1057</v>
      </c>
      <c r="E1321" s="70" t="s">
        <v>1176</v>
      </c>
      <c r="F1321" s="70" t="s">
        <v>128</v>
      </c>
      <c r="G1321" s="69" t="s">
        <v>579</v>
      </c>
      <c r="H1321" s="70" t="s">
        <v>1058</v>
      </c>
      <c r="I1321" s="83">
        <v>-198417.22</v>
      </c>
      <c r="J1321" s="83">
        <v>-25231.69</v>
      </c>
      <c r="K1321" s="83">
        <v>28931.09</v>
      </c>
      <c r="L1321" s="83">
        <v>0</v>
      </c>
      <c r="M1321" s="83">
        <v>0</v>
      </c>
      <c r="N1321" s="83">
        <v>-194717.82</v>
      </c>
      <c r="O1321" s="35">
        <f>ROWS($A$8:N1321)</f>
        <v>1314</v>
      </c>
      <c r="P1321" s="35" t="str">
        <f>IF($A1321='Signature Page'!$H$8,O1321,"")</f>
        <v/>
      </c>
      <c r="Q1321" s="35" t="str">
        <f>IFERROR(SMALL($P$8:$P$1794,ROWS($P$8:P1321)),"")</f>
        <v/>
      </c>
      <c r="R1321" s="31" t="str">
        <f t="shared" si="20"/>
        <v>N20039580000</v>
      </c>
      <c r="S1321" s="31"/>
      <c r="T1321" s="31"/>
      <c r="U1321" s="31"/>
    </row>
    <row r="1322" spans="1:21" x14ac:dyDescent="0.25">
      <c r="A1322" s="68" t="s">
        <v>87</v>
      </c>
      <c r="B1322" s="69">
        <v>5</v>
      </c>
      <c r="C1322" s="68">
        <v>50550000</v>
      </c>
      <c r="D1322" s="70" t="s">
        <v>1055</v>
      </c>
      <c r="E1322" s="70" t="s">
        <v>1176</v>
      </c>
      <c r="F1322" s="70" t="s">
        <v>1101</v>
      </c>
      <c r="G1322" s="69" t="s">
        <v>982</v>
      </c>
      <c r="H1322" s="70" t="s">
        <v>1058</v>
      </c>
      <c r="I1322" s="83">
        <v>76173.429999999993</v>
      </c>
      <c r="J1322" s="83">
        <v>-519437.78</v>
      </c>
      <c r="K1322" s="83">
        <v>486529.3</v>
      </c>
      <c r="L1322" s="83">
        <v>0</v>
      </c>
      <c r="M1322" s="83">
        <v>0</v>
      </c>
      <c r="N1322" s="83">
        <v>43264.95</v>
      </c>
      <c r="O1322" s="35">
        <f>ROWS($A$8:N1322)</f>
        <v>1315</v>
      </c>
      <c r="P1322" s="35" t="str">
        <f>IF($A1322='Signature Page'!$H$8,O1322,"")</f>
        <v/>
      </c>
      <c r="Q1322" s="35" t="str">
        <f>IFERROR(SMALL($P$8:$P$1794,ROWS($P$8:P1322)),"")</f>
        <v/>
      </c>
      <c r="R1322" s="31" t="str">
        <f t="shared" si="20"/>
        <v>N20050550000</v>
      </c>
      <c r="S1322" s="31"/>
      <c r="T1322" s="31"/>
      <c r="U1322" s="31"/>
    </row>
    <row r="1323" spans="1:21" x14ac:dyDescent="0.25">
      <c r="A1323" s="68" t="s">
        <v>87</v>
      </c>
      <c r="B1323" s="69">
        <v>5</v>
      </c>
      <c r="C1323" s="68" t="s">
        <v>1279</v>
      </c>
      <c r="D1323" s="70" t="s">
        <v>1055</v>
      </c>
      <c r="E1323" s="70" t="s">
        <v>1176</v>
      </c>
      <c r="F1323" s="70" t="s">
        <v>1101</v>
      </c>
      <c r="G1323" s="69" t="s">
        <v>1280</v>
      </c>
      <c r="H1323" s="70" t="s">
        <v>1058</v>
      </c>
      <c r="I1323" s="83">
        <v>0</v>
      </c>
      <c r="J1323" s="83">
        <v>-27875.119999999999</v>
      </c>
      <c r="K1323" s="83">
        <v>27875.119999999999</v>
      </c>
      <c r="L1323" s="83">
        <v>0</v>
      </c>
      <c r="M1323" s="83">
        <v>0</v>
      </c>
      <c r="N1323" s="83">
        <v>0</v>
      </c>
      <c r="O1323" s="35">
        <f>ROWS($A$8:N1323)</f>
        <v>1316</v>
      </c>
      <c r="P1323" s="35" t="str">
        <f>IF($A1323='Signature Page'!$H$8,O1323,"")</f>
        <v/>
      </c>
      <c r="Q1323" s="35" t="str">
        <f>IFERROR(SMALL($P$8:$P$1794,ROWS($P$8:P1323)),"")</f>
        <v/>
      </c>
      <c r="R1323" s="31" t="str">
        <f t="shared" si="20"/>
        <v>N20051C10019</v>
      </c>
      <c r="S1323" s="31"/>
      <c r="T1323" s="31"/>
      <c r="U1323" s="31"/>
    </row>
    <row r="1324" spans="1:21" x14ac:dyDescent="0.25">
      <c r="A1324" s="68" t="s">
        <v>88</v>
      </c>
      <c r="B1324" s="69">
        <v>1</v>
      </c>
      <c r="C1324" s="68">
        <v>10010000</v>
      </c>
      <c r="D1324" s="70" t="s">
        <v>1053</v>
      </c>
      <c r="E1324" s="70" t="s">
        <v>89</v>
      </c>
      <c r="F1324" s="70" t="s">
        <v>128</v>
      </c>
      <c r="G1324" s="69" t="s">
        <v>128</v>
      </c>
      <c r="H1324" s="70" t="s">
        <v>1068</v>
      </c>
      <c r="I1324" s="83">
        <v>0</v>
      </c>
      <c r="J1324" s="83">
        <v>0</v>
      </c>
      <c r="K1324" s="83">
        <v>24213321.879999999</v>
      </c>
      <c r="L1324" s="83">
        <v>-460688</v>
      </c>
      <c r="M1324" s="83">
        <v>0</v>
      </c>
      <c r="N1324" s="83">
        <v>23752633.879999999</v>
      </c>
      <c r="O1324" s="35">
        <f>ROWS($A$8:N1324)</f>
        <v>1317</v>
      </c>
      <c r="P1324" s="35" t="str">
        <f>IF($A1324='Signature Page'!$H$8,O1324,"")</f>
        <v/>
      </c>
      <c r="Q1324" s="35" t="str">
        <f>IFERROR(SMALL($P$8:$P$1794,ROWS($P$8:P1324)),"")</f>
        <v/>
      </c>
      <c r="R1324" s="31" t="str">
        <f t="shared" si="20"/>
        <v>P12010010000</v>
      </c>
      <c r="S1324" s="31"/>
      <c r="T1324" s="31"/>
      <c r="U1324" s="31"/>
    </row>
    <row r="1325" spans="1:21" x14ac:dyDescent="0.25">
      <c r="A1325" s="68" t="s">
        <v>88</v>
      </c>
      <c r="B1325" s="69">
        <v>1</v>
      </c>
      <c r="C1325" s="68">
        <v>10050023</v>
      </c>
      <c r="D1325" s="70" t="s">
        <v>1053</v>
      </c>
      <c r="E1325" s="70" t="s">
        <v>89</v>
      </c>
      <c r="F1325" s="70" t="s">
        <v>128</v>
      </c>
      <c r="G1325" s="69" t="s">
        <v>1489</v>
      </c>
      <c r="H1325" s="70" t="s">
        <v>1068</v>
      </c>
      <c r="I1325" s="83">
        <v>0</v>
      </c>
      <c r="J1325" s="83">
        <v>0</v>
      </c>
      <c r="K1325" s="83">
        <v>0</v>
      </c>
      <c r="L1325" s="83">
        <v>4960688</v>
      </c>
      <c r="M1325" s="83">
        <v>0</v>
      </c>
      <c r="N1325" s="83">
        <v>4960688</v>
      </c>
      <c r="O1325" s="35">
        <f>ROWS($A$8:N1325)</f>
        <v>1318</v>
      </c>
      <c r="P1325" s="35" t="str">
        <f>IF($A1325='Signature Page'!$H$8,O1325,"")</f>
        <v/>
      </c>
      <c r="Q1325" s="35" t="str">
        <f>IFERROR(SMALL($P$8:$P$1794,ROWS($P$8:P1325)),"")</f>
        <v/>
      </c>
      <c r="R1325" s="31" t="str">
        <f t="shared" si="20"/>
        <v>P12010050023</v>
      </c>
      <c r="S1325" s="31"/>
      <c r="T1325" s="31"/>
      <c r="U1325" s="31"/>
    </row>
    <row r="1326" spans="1:21" x14ac:dyDescent="0.25">
      <c r="A1326" s="68" t="s">
        <v>88</v>
      </c>
      <c r="B1326" s="69">
        <v>1</v>
      </c>
      <c r="C1326" s="68">
        <v>28230000</v>
      </c>
      <c r="D1326" s="70" t="s">
        <v>1053</v>
      </c>
      <c r="E1326" s="70" t="s">
        <v>89</v>
      </c>
      <c r="F1326" s="70" t="s">
        <v>128</v>
      </c>
      <c r="G1326" s="69" t="s">
        <v>136</v>
      </c>
      <c r="H1326" s="70" t="s">
        <v>1068</v>
      </c>
      <c r="I1326" s="83">
        <v>0</v>
      </c>
      <c r="J1326" s="83">
        <v>-52061.93</v>
      </c>
      <c r="K1326" s="83">
        <v>0</v>
      </c>
      <c r="L1326" s="83">
        <v>0</v>
      </c>
      <c r="M1326" s="83">
        <v>0</v>
      </c>
      <c r="N1326" s="83">
        <v>-52061.93</v>
      </c>
      <c r="O1326" s="35">
        <f>ROWS($A$8:N1326)</f>
        <v>1319</v>
      </c>
      <c r="P1326" s="35" t="str">
        <f>IF($A1326='Signature Page'!$H$8,O1326,"")</f>
        <v/>
      </c>
      <c r="Q1326" s="35" t="str">
        <f>IFERROR(SMALL($P$8:$P$1794,ROWS($P$8:P1326)),"")</f>
        <v/>
      </c>
      <c r="R1326" s="31" t="str">
        <f t="shared" si="20"/>
        <v>P12028230000</v>
      </c>
      <c r="S1326" s="31"/>
      <c r="T1326" s="31"/>
      <c r="U1326" s="31"/>
    </row>
    <row r="1327" spans="1:21" x14ac:dyDescent="0.25">
      <c r="A1327" s="68" t="s">
        <v>88</v>
      </c>
      <c r="B1327" s="69">
        <v>1</v>
      </c>
      <c r="C1327" s="68">
        <v>28370000</v>
      </c>
      <c r="D1327" s="70" t="s">
        <v>1053</v>
      </c>
      <c r="E1327" s="70" t="s">
        <v>89</v>
      </c>
      <c r="F1327" s="70" t="s">
        <v>128</v>
      </c>
      <c r="G1327" s="69" t="s">
        <v>137</v>
      </c>
      <c r="H1327" s="70" t="s">
        <v>1068</v>
      </c>
      <c r="I1327" s="83">
        <v>-6750</v>
      </c>
      <c r="J1327" s="83">
        <v>-9960.82</v>
      </c>
      <c r="K1327" s="83">
        <v>0</v>
      </c>
      <c r="L1327" s="83">
        <v>0</v>
      </c>
      <c r="M1327" s="83">
        <v>0</v>
      </c>
      <c r="N1327" s="83">
        <v>-16710.82</v>
      </c>
      <c r="O1327" s="35">
        <f>ROWS($A$8:N1327)</f>
        <v>1320</v>
      </c>
      <c r="P1327" s="35" t="str">
        <f>IF($A1327='Signature Page'!$H$8,O1327,"")</f>
        <v/>
      </c>
      <c r="Q1327" s="35" t="str">
        <f>IFERROR(SMALL($P$8:$P$1794,ROWS($P$8:P1327)),"")</f>
        <v/>
      </c>
      <c r="R1327" s="31" t="str">
        <f t="shared" si="20"/>
        <v>P12028370000</v>
      </c>
      <c r="S1327" s="31"/>
      <c r="T1327" s="31"/>
      <c r="U1327" s="31"/>
    </row>
    <row r="1328" spans="1:21" x14ac:dyDescent="0.25">
      <c r="A1328" s="68" t="s">
        <v>88</v>
      </c>
      <c r="B1328" s="69">
        <v>1</v>
      </c>
      <c r="C1328" s="68">
        <v>30350000</v>
      </c>
      <c r="D1328" s="70" t="s">
        <v>1053</v>
      </c>
      <c r="E1328" s="70" t="s">
        <v>89</v>
      </c>
      <c r="F1328" s="70" t="s">
        <v>128</v>
      </c>
      <c r="G1328" s="69" t="s">
        <v>144</v>
      </c>
      <c r="H1328" s="70" t="s">
        <v>1068</v>
      </c>
      <c r="I1328" s="83">
        <v>-4060373.56</v>
      </c>
      <c r="J1328" s="83">
        <v>-2535314.5699999998</v>
      </c>
      <c r="K1328" s="83">
        <v>1880181.15</v>
      </c>
      <c r="L1328" s="83">
        <v>0</v>
      </c>
      <c r="M1328" s="83">
        <v>0</v>
      </c>
      <c r="N1328" s="83">
        <v>-4715506.9800000004</v>
      </c>
      <c r="O1328" s="35">
        <f>ROWS($A$8:N1328)</f>
        <v>1321</v>
      </c>
      <c r="P1328" s="35" t="str">
        <f>IF($A1328='Signature Page'!$H$8,O1328,"")</f>
        <v/>
      </c>
      <c r="Q1328" s="35" t="str">
        <f>IFERROR(SMALL($P$8:$P$1794,ROWS($P$8:P1328)),"")</f>
        <v/>
      </c>
      <c r="R1328" s="31" t="str">
        <f t="shared" si="20"/>
        <v>P12030350000</v>
      </c>
      <c r="S1328" s="31"/>
      <c r="T1328" s="31"/>
      <c r="U1328" s="31"/>
    </row>
    <row r="1329" spans="1:21" x14ac:dyDescent="0.25">
      <c r="A1329" s="68" t="s">
        <v>88</v>
      </c>
      <c r="B1329" s="69">
        <v>1</v>
      </c>
      <c r="C1329" s="68">
        <v>30350002</v>
      </c>
      <c r="D1329" s="70" t="s">
        <v>1053</v>
      </c>
      <c r="E1329" s="70" t="s">
        <v>89</v>
      </c>
      <c r="F1329" s="70" t="s">
        <v>128</v>
      </c>
      <c r="G1329" s="69" t="s">
        <v>145</v>
      </c>
      <c r="H1329" s="70" t="s">
        <v>1068</v>
      </c>
      <c r="I1329" s="83">
        <v>-783043.8</v>
      </c>
      <c r="J1329" s="83">
        <v>-450628.02</v>
      </c>
      <c r="K1329" s="83">
        <v>0</v>
      </c>
      <c r="L1329" s="83">
        <v>0</v>
      </c>
      <c r="M1329" s="83">
        <v>0</v>
      </c>
      <c r="N1329" s="83">
        <v>-1233671.82</v>
      </c>
      <c r="O1329" s="35">
        <f>ROWS($A$8:N1329)</f>
        <v>1322</v>
      </c>
      <c r="P1329" s="35" t="str">
        <f>IF($A1329='Signature Page'!$H$8,O1329,"")</f>
        <v/>
      </c>
      <c r="Q1329" s="35" t="str">
        <f>IFERROR(SMALL($P$8:$P$1794,ROWS($P$8:P1329)),"")</f>
        <v/>
      </c>
      <c r="R1329" s="31" t="str">
        <f t="shared" si="20"/>
        <v>P12030350002</v>
      </c>
      <c r="S1329" s="31"/>
      <c r="T1329" s="31"/>
      <c r="U1329" s="31"/>
    </row>
    <row r="1330" spans="1:21" x14ac:dyDescent="0.25">
      <c r="A1330" s="68" t="s">
        <v>88</v>
      </c>
      <c r="B1330" s="69">
        <v>1</v>
      </c>
      <c r="C1330" s="68">
        <v>30350003</v>
      </c>
      <c r="D1330" s="70" t="s">
        <v>1053</v>
      </c>
      <c r="E1330" s="70" t="s">
        <v>89</v>
      </c>
      <c r="F1330" s="70" t="s">
        <v>128</v>
      </c>
      <c r="G1330" s="69" t="s">
        <v>146</v>
      </c>
      <c r="H1330" s="70" t="s">
        <v>1068</v>
      </c>
      <c r="I1330" s="83">
        <v>-839805.87</v>
      </c>
      <c r="J1330" s="83">
        <v>-242768.33</v>
      </c>
      <c r="K1330" s="83">
        <v>313539.01</v>
      </c>
      <c r="L1330" s="83">
        <v>0</v>
      </c>
      <c r="M1330" s="83">
        <v>0</v>
      </c>
      <c r="N1330" s="83">
        <v>-769035.19</v>
      </c>
      <c r="O1330" s="35">
        <f>ROWS($A$8:N1330)</f>
        <v>1323</v>
      </c>
      <c r="P1330" s="35" t="str">
        <f>IF($A1330='Signature Page'!$H$8,O1330,"")</f>
        <v/>
      </c>
      <c r="Q1330" s="35" t="str">
        <f>IFERROR(SMALL($P$8:$P$1794,ROWS($P$8:P1330)),"")</f>
        <v/>
      </c>
      <c r="R1330" s="31" t="str">
        <f t="shared" si="20"/>
        <v>P12030350003</v>
      </c>
      <c r="S1330" s="31"/>
      <c r="T1330" s="31"/>
      <c r="U1330" s="31"/>
    </row>
    <row r="1331" spans="1:21" x14ac:dyDescent="0.25">
      <c r="A1331" s="68" t="s">
        <v>88</v>
      </c>
      <c r="B1331" s="69">
        <v>1</v>
      </c>
      <c r="C1331" s="68">
        <v>30350004</v>
      </c>
      <c r="D1331" s="70" t="s">
        <v>1053</v>
      </c>
      <c r="E1331" s="70" t="s">
        <v>89</v>
      </c>
      <c r="F1331" s="70" t="s">
        <v>128</v>
      </c>
      <c r="G1331" s="69" t="s">
        <v>147</v>
      </c>
      <c r="H1331" s="70" t="s">
        <v>1068</v>
      </c>
      <c r="I1331" s="83">
        <v>-33863.550000000003</v>
      </c>
      <c r="J1331" s="83">
        <v>0</v>
      </c>
      <c r="K1331" s="83">
        <v>5348.93</v>
      </c>
      <c r="L1331" s="83">
        <v>0</v>
      </c>
      <c r="M1331" s="83">
        <v>0</v>
      </c>
      <c r="N1331" s="83">
        <v>-28514.62</v>
      </c>
      <c r="O1331" s="35">
        <f>ROWS($A$8:N1331)</f>
        <v>1324</v>
      </c>
      <c r="P1331" s="35" t="str">
        <f>IF($A1331='Signature Page'!$H$8,O1331,"")</f>
        <v/>
      </c>
      <c r="Q1331" s="35" t="str">
        <f>IFERROR(SMALL($P$8:$P$1794,ROWS($P$8:P1331)),"")</f>
        <v/>
      </c>
      <c r="R1331" s="31" t="str">
        <f t="shared" si="20"/>
        <v>P12030350004</v>
      </c>
      <c r="S1331" s="31"/>
      <c r="T1331" s="31"/>
      <c r="U1331" s="31"/>
    </row>
    <row r="1332" spans="1:21" x14ac:dyDescent="0.25">
      <c r="A1332" s="68" t="s">
        <v>88</v>
      </c>
      <c r="B1332" s="69">
        <v>1</v>
      </c>
      <c r="C1332" s="68">
        <v>30350005</v>
      </c>
      <c r="D1332" s="70" t="s">
        <v>1053</v>
      </c>
      <c r="E1332" s="70" t="s">
        <v>89</v>
      </c>
      <c r="F1332" s="70" t="s">
        <v>128</v>
      </c>
      <c r="G1332" s="69" t="s">
        <v>148</v>
      </c>
      <c r="H1332" s="70" t="s">
        <v>1068</v>
      </c>
      <c r="I1332" s="83">
        <v>-7314231.3700000001</v>
      </c>
      <c r="J1332" s="83">
        <v>-3523545.75</v>
      </c>
      <c r="K1332" s="83">
        <v>2613836.69</v>
      </c>
      <c r="L1332" s="83">
        <v>0</v>
      </c>
      <c r="M1332" s="83">
        <v>0</v>
      </c>
      <c r="N1332" s="83">
        <v>-8223940.4299999997</v>
      </c>
      <c r="O1332" s="35">
        <f>ROWS($A$8:N1332)</f>
        <v>1325</v>
      </c>
      <c r="P1332" s="35" t="str">
        <f>IF($A1332='Signature Page'!$H$8,O1332,"")</f>
        <v/>
      </c>
      <c r="Q1332" s="35" t="str">
        <f>IFERROR(SMALL($P$8:$P$1794,ROWS($P$8:P1332)),"")</f>
        <v/>
      </c>
      <c r="R1332" s="31" t="str">
        <f t="shared" si="20"/>
        <v>P12030350005</v>
      </c>
      <c r="S1332" s="31"/>
      <c r="T1332" s="31"/>
      <c r="U1332" s="31"/>
    </row>
    <row r="1333" spans="1:21" x14ac:dyDescent="0.25">
      <c r="A1333" s="68" t="s">
        <v>88</v>
      </c>
      <c r="B1333" s="69">
        <v>1</v>
      </c>
      <c r="C1333" s="68">
        <v>30350017</v>
      </c>
      <c r="D1333" s="70" t="s">
        <v>1488</v>
      </c>
      <c r="E1333" s="70" t="s">
        <v>89</v>
      </c>
      <c r="F1333" s="70" t="s">
        <v>128</v>
      </c>
      <c r="G1333" s="69" t="s">
        <v>1104</v>
      </c>
      <c r="H1333" s="70" t="s">
        <v>1068</v>
      </c>
      <c r="I1333" s="83">
        <v>-4380.7700000000004</v>
      </c>
      <c r="J1333" s="83">
        <v>-20657.830000000002</v>
      </c>
      <c r="K1333" s="83">
        <v>0</v>
      </c>
      <c r="L1333" s="83">
        <v>0</v>
      </c>
      <c r="M1333" s="83">
        <v>0</v>
      </c>
      <c r="N1333" s="83">
        <v>-25038.6</v>
      </c>
      <c r="O1333" s="35">
        <f>ROWS($A$8:N1333)</f>
        <v>1326</v>
      </c>
      <c r="P1333" s="35" t="str">
        <f>IF($A1333='Signature Page'!$H$8,O1333,"")</f>
        <v/>
      </c>
      <c r="Q1333" s="35" t="str">
        <f>IFERROR(SMALL($P$8:$P$1794,ROWS($P$8:P1333)),"")</f>
        <v/>
      </c>
      <c r="R1333" s="31" t="str">
        <f t="shared" si="20"/>
        <v>P12030350017</v>
      </c>
      <c r="S1333" s="31"/>
      <c r="T1333" s="31"/>
      <c r="U1333" s="31"/>
    </row>
    <row r="1334" spans="1:21" x14ac:dyDescent="0.25">
      <c r="A1334" s="68" t="s">
        <v>88</v>
      </c>
      <c r="B1334" s="69">
        <v>998</v>
      </c>
      <c r="C1334" s="68">
        <v>36008000</v>
      </c>
      <c r="D1334" s="70" t="s">
        <v>1054</v>
      </c>
      <c r="E1334" s="70" t="s">
        <v>89</v>
      </c>
      <c r="F1334" s="70" t="s">
        <v>1105</v>
      </c>
      <c r="G1334" s="69" t="s">
        <v>1304</v>
      </c>
      <c r="H1334" s="70" t="s">
        <v>1068</v>
      </c>
      <c r="I1334" s="83">
        <v>-29915</v>
      </c>
      <c r="J1334" s="83">
        <v>0</v>
      </c>
      <c r="K1334" s="83">
        <v>25298</v>
      </c>
      <c r="L1334" s="83">
        <v>-4500000</v>
      </c>
      <c r="M1334" s="83">
        <v>0</v>
      </c>
      <c r="N1334" s="83">
        <v>-4504617</v>
      </c>
      <c r="O1334" s="35">
        <f>ROWS($A$8:N1334)</f>
        <v>1327</v>
      </c>
      <c r="P1334" s="35" t="str">
        <f>IF($A1334='Signature Page'!$H$8,O1334,"")</f>
        <v/>
      </c>
      <c r="Q1334" s="35" t="str">
        <f>IFERROR(SMALL($P$8:$P$1794,ROWS($P$8:P1334)),"")</f>
        <v/>
      </c>
      <c r="R1334" s="31" t="str">
        <f t="shared" si="20"/>
        <v>P12036008000</v>
      </c>
      <c r="S1334" s="31"/>
      <c r="T1334" s="31"/>
      <c r="U1334" s="31"/>
    </row>
    <row r="1335" spans="1:21" x14ac:dyDescent="0.25">
      <c r="A1335" s="68" t="s">
        <v>88</v>
      </c>
      <c r="B1335" s="69">
        <v>5</v>
      </c>
      <c r="C1335" s="68">
        <v>37120000</v>
      </c>
      <c r="D1335" s="70" t="s">
        <v>1054</v>
      </c>
      <c r="E1335" s="70" t="s">
        <v>89</v>
      </c>
      <c r="F1335" s="70" t="s">
        <v>1101</v>
      </c>
      <c r="G1335" s="69" t="s">
        <v>1271</v>
      </c>
      <c r="H1335" s="70" t="s">
        <v>1068</v>
      </c>
      <c r="I1335" s="83">
        <v>-235958</v>
      </c>
      <c r="J1335" s="83">
        <v>-169401.9</v>
      </c>
      <c r="K1335" s="83">
        <v>37899.800000000003</v>
      </c>
      <c r="L1335" s="83">
        <v>0</v>
      </c>
      <c r="M1335" s="83">
        <v>0</v>
      </c>
      <c r="N1335" s="83">
        <v>-367460.1</v>
      </c>
      <c r="O1335" s="35">
        <f>ROWS($A$8:N1335)</f>
        <v>1328</v>
      </c>
      <c r="P1335" s="35" t="str">
        <f>IF($A1335='Signature Page'!$H$8,O1335,"")</f>
        <v/>
      </c>
      <c r="Q1335" s="35" t="str">
        <f>IFERROR(SMALL($P$8:$P$1794,ROWS($P$8:P1335)),"")</f>
        <v/>
      </c>
      <c r="R1335" s="31" t="str">
        <f t="shared" si="20"/>
        <v>P12037120000</v>
      </c>
      <c r="S1335" s="31"/>
      <c r="T1335" s="31"/>
      <c r="U1335" s="31"/>
    </row>
    <row r="1336" spans="1:21" x14ac:dyDescent="0.25">
      <c r="A1336" s="68" t="s">
        <v>88</v>
      </c>
      <c r="B1336" s="69">
        <v>1</v>
      </c>
      <c r="C1336" s="68">
        <v>38647000</v>
      </c>
      <c r="D1336" s="70" t="s">
        <v>1054</v>
      </c>
      <c r="E1336" s="70" t="s">
        <v>89</v>
      </c>
      <c r="F1336" s="70" t="s">
        <v>128</v>
      </c>
      <c r="G1336" s="69" t="s">
        <v>1383</v>
      </c>
      <c r="H1336" s="70" t="s">
        <v>1068</v>
      </c>
      <c r="I1336" s="83">
        <v>-93103.29</v>
      </c>
      <c r="J1336" s="83">
        <v>0</v>
      </c>
      <c r="K1336" s="83">
        <v>0</v>
      </c>
      <c r="L1336" s="83">
        <v>0</v>
      </c>
      <c r="M1336" s="83">
        <v>0</v>
      </c>
      <c r="N1336" s="83">
        <v>-93103.29</v>
      </c>
      <c r="O1336" s="35">
        <f>ROWS($A$8:N1336)</f>
        <v>1329</v>
      </c>
      <c r="P1336" s="35" t="str">
        <f>IF($A1336='Signature Page'!$H$8,O1336,"")</f>
        <v/>
      </c>
      <c r="Q1336" s="35" t="str">
        <f>IFERROR(SMALL($P$8:$P$1794,ROWS($P$8:P1336)),"")</f>
        <v/>
      </c>
      <c r="R1336" s="31" t="str">
        <f t="shared" si="20"/>
        <v>P12038647000</v>
      </c>
      <c r="S1336" s="31"/>
      <c r="T1336" s="31"/>
      <c r="U1336" s="31"/>
    </row>
    <row r="1337" spans="1:21" x14ac:dyDescent="0.25">
      <c r="A1337" s="68" t="s">
        <v>88</v>
      </c>
      <c r="B1337" s="69">
        <v>1</v>
      </c>
      <c r="C1337" s="68">
        <v>38647001</v>
      </c>
      <c r="D1337" s="70" t="s">
        <v>1054</v>
      </c>
      <c r="E1337" s="70" t="s">
        <v>89</v>
      </c>
      <c r="F1337" s="70" t="s">
        <v>128</v>
      </c>
      <c r="G1337" s="69" t="s">
        <v>1384</v>
      </c>
      <c r="H1337" s="70" t="s">
        <v>1068</v>
      </c>
      <c r="I1337" s="83">
        <v>-1450</v>
      </c>
      <c r="J1337" s="83">
        <v>175</v>
      </c>
      <c r="K1337" s="83">
        <v>0</v>
      </c>
      <c r="L1337" s="83">
        <v>0</v>
      </c>
      <c r="M1337" s="83">
        <v>0</v>
      </c>
      <c r="N1337" s="83">
        <v>-1275</v>
      </c>
      <c r="O1337" s="35">
        <f>ROWS($A$8:N1337)</f>
        <v>1330</v>
      </c>
      <c r="P1337" s="35" t="str">
        <f>IF($A1337='Signature Page'!$H$8,O1337,"")</f>
        <v/>
      </c>
      <c r="Q1337" s="35" t="str">
        <f>IFERROR(SMALL($P$8:$P$1794,ROWS($P$8:P1337)),"")</f>
        <v/>
      </c>
      <c r="R1337" s="31" t="str">
        <f t="shared" si="20"/>
        <v>P12038647001</v>
      </c>
      <c r="S1337" s="31"/>
      <c r="T1337" s="31"/>
      <c r="U1337" s="31"/>
    </row>
    <row r="1338" spans="1:21" x14ac:dyDescent="0.25">
      <c r="A1338" s="68" t="s">
        <v>88</v>
      </c>
      <c r="B1338" s="69">
        <v>1</v>
      </c>
      <c r="C1338" s="68">
        <v>38647002</v>
      </c>
      <c r="D1338" s="70" t="s">
        <v>1054</v>
      </c>
      <c r="E1338" s="70" t="s">
        <v>89</v>
      </c>
      <c r="F1338" s="70" t="s">
        <v>128</v>
      </c>
      <c r="G1338" s="69" t="s">
        <v>548</v>
      </c>
      <c r="H1338" s="70" t="s">
        <v>1068</v>
      </c>
      <c r="I1338" s="83">
        <v>-66160</v>
      </c>
      <c r="J1338" s="83">
        <v>-17000</v>
      </c>
      <c r="K1338" s="83">
        <v>0</v>
      </c>
      <c r="L1338" s="83">
        <v>0</v>
      </c>
      <c r="M1338" s="83">
        <v>0</v>
      </c>
      <c r="N1338" s="83">
        <v>-83160</v>
      </c>
      <c r="O1338" s="35">
        <f>ROWS($A$8:N1338)</f>
        <v>1331</v>
      </c>
      <c r="P1338" s="35" t="str">
        <f>IF($A1338='Signature Page'!$H$8,O1338,"")</f>
        <v/>
      </c>
      <c r="Q1338" s="35" t="str">
        <f>IFERROR(SMALL($P$8:$P$1794,ROWS($P$8:P1338)),"")</f>
        <v/>
      </c>
      <c r="R1338" s="31" t="str">
        <f t="shared" si="20"/>
        <v>P12038647002</v>
      </c>
      <c r="S1338" s="31"/>
      <c r="T1338" s="31"/>
      <c r="U1338" s="31"/>
    </row>
    <row r="1339" spans="1:21" x14ac:dyDescent="0.25">
      <c r="A1339" s="71" t="s">
        <v>88</v>
      </c>
      <c r="B1339" s="72">
        <v>1</v>
      </c>
      <c r="C1339" s="71">
        <v>38647003</v>
      </c>
      <c r="D1339" s="70" t="s">
        <v>1054</v>
      </c>
      <c r="E1339" s="73" t="s">
        <v>89</v>
      </c>
      <c r="F1339" s="73" t="s">
        <v>128</v>
      </c>
      <c r="G1339" s="72" t="s">
        <v>1385</v>
      </c>
      <c r="H1339" s="73" t="s">
        <v>1068</v>
      </c>
      <c r="I1339" s="85">
        <v>-10345.69</v>
      </c>
      <c r="J1339" s="85">
        <v>24150</v>
      </c>
      <c r="K1339" s="85">
        <v>0</v>
      </c>
      <c r="L1339" s="85">
        <v>0</v>
      </c>
      <c r="M1339" s="85">
        <v>0</v>
      </c>
      <c r="N1339" s="85">
        <v>13804.31</v>
      </c>
      <c r="O1339" s="35">
        <f>ROWS($A$8:N1339)</f>
        <v>1332</v>
      </c>
      <c r="P1339" s="35" t="str">
        <f>IF($A1339='Signature Page'!$H$8,O1339,"")</f>
        <v/>
      </c>
      <c r="Q1339" s="35" t="str">
        <f>IFERROR(SMALL($P$8:$P$1794,ROWS($P$8:P1339)),"")</f>
        <v/>
      </c>
      <c r="R1339" s="31" t="str">
        <f t="shared" si="20"/>
        <v>P12038647003</v>
      </c>
      <c r="S1339" s="31"/>
      <c r="T1339" s="31"/>
      <c r="U1339" s="31"/>
    </row>
    <row r="1340" spans="1:21" x14ac:dyDescent="0.25">
      <c r="A1340" s="71" t="s">
        <v>88</v>
      </c>
      <c r="B1340" s="72">
        <v>1</v>
      </c>
      <c r="C1340" s="71">
        <v>38647004</v>
      </c>
      <c r="D1340" s="70" t="s">
        <v>1054</v>
      </c>
      <c r="E1340" s="73" t="s">
        <v>89</v>
      </c>
      <c r="F1340" s="73" t="s">
        <v>128</v>
      </c>
      <c r="G1340" s="72" t="s">
        <v>1386</v>
      </c>
      <c r="H1340" s="73" t="s">
        <v>1068</v>
      </c>
      <c r="I1340" s="85">
        <v>-15000</v>
      </c>
      <c r="J1340" s="85">
        <v>0</v>
      </c>
      <c r="K1340" s="85">
        <v>0</v>
      </c>
      <c r="L1340" s="85">
        <v>0</v>
      </c>
      <c r="M1340" s="85">
        <v>0</v>
      </c>
      <c r="N1340" s="85">
        <v>-15000</v>
      </c>
      <c r="O1340" s="35">
        <f>ROWS($A$8:N1340)</f>
        <v>1333</v>
      </c>
      <c r="P1340" s="35" t="str">
        <f>IF($A1340='Signature Page'!$H$8,O1340,"")</f>
        <v/>
      </c>
      <c r="Q1340" s="35" t="str">
        <f>IFERROR(SMALL($P$8:$P$1794,ROWS($P$8:P1340)),"")</f>
        <v/>
      </c>
      <c r="R1340" s="31" t="str">
        <f t="shared" si="20"/>
        <v>P12038647004</v>
      </c>
      <c r="S1340" s="31"/>
      <c r="T1340" s="31"/>
      <c r="U1340" s="31"/>
    </row>
    <row r="1341" spans="1:21" x14ac:dyDescent="0.25">
      <c r="A1341" s="71" t="s">
        <v>88</v>
      </c>
      <c r="B1341" s="72">
        <v>1</v>
      </c>
      <c r="C1341" s="71">
        <v>38647005</v>
      </c>
      <c r="D1341" s="70" t="s">
        <v>1054</v>
      </c>
      <c r="E1341" s="73" t="s">
        <v>89</v>
      </c>
      <c r="F1341" s="73" t="s">
        <v>128</v>
      </c>
      <c r="G1341" s="72" t="s">
        <v>1387</v>
      </c>
      <c r="H1341" s="73" t="s">
        <v>1068</v>
      </c>
      <c r="I1341" s="85">
        <v>7000</v>
      </c>
      <c r="J1341" s="85">
        <v>0</v>
      </c>
      <c r="K1341" s="85">
        <v>0</v>
      </c>
      <c r="L1341" s="85">
        <v>0</v>
      </c>
      <c r="M1341" s="85">
        <v>0</v>
      </c>
      <c r="N1341" s="85">
        <v>7000</v>
      </c>
      <c r="O1341" s="35">
        <f>ROWS($A$8:N1341)</f>
        <v>1334</v>
      </c>
      <c r="P1341" s="35" t="str">
        <f>IF($A1341='Signature Page'!$H$8,O1341,"")</f>
        <v/>
      </c>
      <c r="Q1341" s="35" t="str">
        <f>IFERROR(SMALL($P$8:$P$1794,ROWS($P$8:P1341)),"")</f>
        <v/>
      </c>
      <c r="R1341" s="31" t="str">
        <f t="shared" si="20"/>
        <v>P12038647005</v>
      </c>
      <c r="S1341" s="31"/>
      <c r="T1341" s="31"/>
      <c r="U1341" s="31"/>
    </row>
    <row r="1342" spans="1:21" x14ac:dyDescent="0.25">
      <c r="A1342" s="71" t="s">
        <v>88</v>
      </c>
      <c r="B1342" s="72">
        <v>998</v>
      </c>
      <c r="C1342" s="71">
        <v>39078000</v>
      </c>
      <c r="D1342" s="70" t="s">
        <v>1054</v>
      </c>
      <c r="E1342" s="73" t="s">
        <v>89</v>
      </c>
      <c r="F1342" s="73" t="s">
        <v>1105</v>
      </c>
      <c r="G1342" s="72" t="s">
        <v>1299</v>
      </c>
      <c r="H1342" s="73" t="s">
        <v>1068</v>
      </c>
      <c r="I1342" s="85">
        <v>-151520</v>
      </c>
      <c r="J1342" s="85">
        <v>0</v>
      </c>
      <c r="K1342" s="85">
        <v>0</v>
      </c>
      <c r="L1342" s="85">
        <v>0</v>
      </c>
      <c r="M1342" s="85">
        <v>0</v>
      </c>
      <c r="N1342" s="85">
        <v>-151520</v>
      </c>
      <c r="O1342" s="35">
        <f>ROWS($A$8:N1342)</f>
        <v>1335</v>
      </c>
      <c r="P1342" s="35" t="str">
        <f>IF($A1342='Signature Page'!$H$8,O1342,"")</f>
        <v/>
      </c>
      <c r="Q1342" s="35" t="str">
        <f>IFERROR(SMALL($P$8:$P$1794,ROWS($P$8:P1342)),"")</f>
        <v/>
      </c>
      <c r="R1342" s="31" t="str">
        <f t="shared" si="20"/>
        <v>P12039078000</v>
      </c>
      <c r="S1342" s="31"/>
      <c r="T1342" s="31"/>
      <c r="U1342" s="31"/>
    </row>
    <row r="1343" spans="1:21" x14ac:dyDescent="0.25">
      <c r="A1343" s="71" t="s">
        <v>88</v>
      </c>
      <c r="B1343" s="72">
        <v>1</v>
      </c>
      <c r="C1343" s="71">
        <v>39580000</v>
      </c>
      <c r="D1343" s="70" t="s">
        <v>1057</v>
      </c>
      <c r="E1343" s="73" t="s">
        <v>89</v>
      </c>
      <c r="F1343" s="73" t="s">
        <v>128</v>
      </c>
      <c r="G1343" s="72" t="s">
        <v>579</v>
      </c>
      <c r="H1343" s="73" t="s">
        <v>1068</v>
      </c>
      <c r="I1343" s="85">
        <v>-1930214.21</v>
      </c>
      <c r="J1343" s="85">
        <v>-1791614.08</v>
      </c>
      <c r="K1343" s="85">
        <v>639071.72</v>
      </c>
      <c r="L1343" s="85">
        <v>0</v>
      </c>
      <c r="M1343" s="85">
        <v>0</v>
      </c>
      <c r="N1343" s="85">
        <v>-3082756.57</v>
      </c>
      <c r="O1343" s="35">
        <f>ROWS($A$8:N1343)</f>
        <v>1336</v>
      </c>
      <c r="P1343" s="35" t="str">
        <f>IF($A1343='Signature Page'!$H$8,O1343,"")</f>
        <v/>
      </c>
      <c r="Q1343" s="35" t="str">
        <f>IFERROR(SMALL($P$8:$P$1794,ROWS($P$8:P1343)),"")</f>
        <v/>
      </c>
      <c r="R1343" s="31" t="str">
        <f t="shared" si="20"/>
        <v>P12039580000</v>
      </c>
      <c r="S1343" s="31"/>
      <c r="T1343" s="31"/>
      <c r="U1343" s="31"/>
    </row>
    <row r="1344" spans="1:21" x14ac:dyDescent="0.25">
      <c r="A1344" s="71" t="s">
        <v>88</v>
      </c>
      <c r="B1344" s="72">
        <v>1</v>
      </c>
      <c r="C1344" s="71">
        <v>39850000</v>
      </c>
      <c r="D1344" s="70" t="s">
        <v>1055</v>
      </c>
      <c r="E1344" s="73" t="s">
        <v>89</v>
      </c>
      <c r="F1344" s="73" t="s">
        <v>128</v>
      </c>
      <c r="G1344" s="72" t="s">
        <v>595</v>
      </c>
      <c r="H1344" s="73" t="s">
        <v>1068</v>
      </c>
      <c r="I1344" s="85">
        <v>-1093276.68</v>
      </c>
      <c r="J1344" s="85">
        <v>-615756.14</v>
      </c>
      <c r="K1344" s="85">
        <v>670775.28</v>
      </c>
      <c r="L1344" s="85">
        <v>0</v>
      </c>
      <c r="M1344" s="85">
        <v>0</v>
      </c>
      <c r="N1344" s="85">
        <v>-1038257.54</v>
      </c>
      <c r="O1344" s="35">
        <f>ROWS($A$8:N1344)</f>
        <v>1337</v>
      </c>
      <c r="P1344" s="35" t="str">
        <f>IF($A1344='Signature Page'!$H$8,O1344,"")</f>
        <v/>
      </c>
      <c r="Q1344" s="35" t="str">
        <f>IFERROR(SMALL($P$8:$P$1794,ROWS($P$8:P1344)),"")</f>
        <v/>
      </c>
      <c r="R1344" s="31" t="str">
        <f t="shared" si="20"/>
        <v>P12039850000</v>
      </c>
      <c r="S1344" s="31"/>
      <c r="T1344" s="31"/>
      <c r="U1344" s="31"/>
    </row>
    <row r="1345" spans="1:21" x14ac:dyDescent="0.25">
      <c r="A1345" s="71" t="s">
        <v>88</v>
      </c>
      <c r="B1345" s="72">
        <v>5</v>
      </c>
      <c r="C1345" s="71">
        <v>50550000</v>
      </c>
      <c r="D1345" s="70" t="s">
        <v>1055</v>
      </c>
      <c r="E1345" s="73" t="s">
        <v>89</v>
      </c>
      <c r="F1345" s="73" t="s">
        <v>1101</v>
      </c>
      <c r="G1345" s="72" t="s">
        <v>982</v>
      </c>
      <c r="H1345" s="73" t="s">
        <v>1068</v>
      </c>
      <c r="I1345" s="85">
        <v>-92263.74</v>
      </c>
      <c r="J1345" s="85">
        <v>-3802143.2</v>
      </c>
      <c r="K1345" s="85">
        <v>3699779.93</v>
      </c>
      <c r="L1345" s="85">
        <v>0</v>
      </c>
      <c r="M1345" s="85">
        <v>0</v>
      </c>
      <c r="N1345" s="85">
        <v>-194627.00999999899</v>
      </c>
      <c r="O1345" s="35">
        <f>ROWS($A$8:N1345)</f>
        <v>1338</v>
      </c>
      <c r="P1345" s="35" t="str">
        <f>IF($A1345='Signature Page'!$H$8,O1345,"")</f>
        <v/>
      </c>
      <c r="Q1345" s="35" t="str">
        <f>IFERROR(SMALL($P$8:$P$1794,ROWS($P$8:P1345)),"")</f>
        <v/>
      </c>
      <c r="R1345" s="31" t="str">
        <f t="shared" si="20"/>
        <v>P12050550000</v>
      </c>
      <c r="S1345" s="31"/>
      <c r="T1345" s="31"/>
      <c r="U1345" s="31"/>
    </row>
    <row r="1346" spans="1:21" x14ac:dyDescent="0.25">
      <c r="A1346" s="71" t="s">
        <v>88</v>
      </c>
      <c r="B1346" s="72">
        <v>5</v>
      </c>
      <c r="C1346" s="71">
        <v>55110007</v>
      </c>
      <c r="D1346" s="70" t="s">
        <v>1055</v>
      </c>
      <c r="E1346" s="73" t="s">
        <v>89</v>
      </c>
      <c r="F1346" s="73" t="s">
        <v>1101</v>
      </c>
      <c r="G1346" s="72" t="s">
        <v>1260</v>
      </c>
      <c r="H1346" s="73" t="s">
        <v>1068</v>
      </c>
      <c r="I1346" s="85">
        <v>0</v>
      </c>
      <c r="J1346" s="85">
        <v>-21307.82</v>
      </c>
      <c r="K1346" s="85">
        <v>21307.82</v>
      </c>
      <c r="L1346" s="85">
        <v>0</v>
      </c>
      <c r="M1346" s="85">
        <v>0</v>
      </c>
      <c r="N1346" s="85">
        <v>0</v>
      </c>
      <c r="O1346" s="35">
        <f>ROWS($A$8:N1346)</f>
        <v>1339</v>
      </c>
      <c r="P1346" s="35" t="str">
        <f>IF($A1346='Signature Page'!$H$8,O1346,"")</f>
        <v/>
      </c>
      <c r="Q1346" s="35" t="str">
        <f>IFERROR(SMALL($P$8:$P$1794,ROWS($P$8:P1346)),"")</f>
        <v/>
      </c>
      <c r="R1346" s="31" t="str">
        <f t="shared" si="20"/>
        <v>P12055110007</v>
      </c>
      <c r="S1346" s="31"/>
      <c r="T1346" s="31"/>
      <c r="U1346" s="31"/>
    </row>
    <row r="1347" spans="1:21" x14ac:dyDescent="0.25">
      <c r="A1347" s="71" t="s">
        <v>90</v>
      </c>
      <c r="B1347" s="72">
        <v>1</v>
      </c>
      <c r="C1347" s="71">
        <v>10010000</v>
      </c>
      <c r="D1347" s="70" t="s">
        <v>1053</v>
      </c>
      <c r="E1347" s="73" t="s">
        <v>1177</v>
      </c>
      <c r="F1347" s="73" t="s">
        <v>128</v>
      </c>
      <c r="G1347" s="72" t="s">
        <v>128</v>
      </c>
      <c r="H1347" s="73" t="s">
        <v>1068</v>
      </c>
      <c r="I1347" s="85">
        <v>-350</v>
      </c>
      <c r="J1347" s="85">
        <v>0</v>
      </c>
      <c r="K1347" s="85">
        <v>16822973.370000001</v>
      </c>
      <c r="L1347" s="85">
        <v>-113921</v>
      </c>
      <c r="M1347" s="85">
        <v>0</v>
      </c>
      <c r="N1347" s="85">
        <v>16708702.369999999</v>
      </c>
      <c r="O1347" s="35">
        <f>ROWS($A$8:N1347)</f>
        <v>1340</v>
      </c>
      <c r="P1347" s="35" t="str">
        <f>IF($A1347='Signature Page'!$H$8,O1347,"")</f>
        <v/>
      </c>
      <c r="Q1347" s="35" t="str">
        <f>IFERROR(SMALL($P$8:$P$1794,ROWS($P$8:P1347)),"")</f>
        <v/>
      </c>
      <c r="R1347" s="31" t="str">
        <f t="shared" si="20"/>
        <v>P16010010000</v>
      </c>
      <c r="S1347" s="31"/>
      <c r="T1347" s="31"/>
      <c r="U1347" s="31"/>
    </row>
    <row r="1348" spans="1:21" x14ac:dyDescent="0.25">
      <c r="A1348" s="71" t="s">
        <v>90</v>
      </c>
      <c r="B1348" s="72">
        <v>1</v>
      </c>
      <c r="C1348" s="71">
        <v>10050023</v>
      </c>
      <c r="D1348" s="70" t="s">
        <v>1053</v>
      </c>
      <c r="E1348" s="73" t="s">
        <v>1177</v>
      </c>
      <c r="F1348" s="73" t="s">
        <v>128</v>
      </c>
      <c r="G1348" s="72" t="s">
        <v>1489</v>
      </c>
      <c r="H1348" s="73" t="s">
        <v>1068</v>
      </c>
      <c r="I1348" s="85">
        <v>0</v>
      </c>
      <c r="J1348" s="85">
        <v>0</v>
      </c>
      <c r="K1348" s="85">
        <v>2000000</v>
      </c>
      <c r="L1348" s="85">
        <v>3113921</v>
      </c>
      <c r="M1348" s="85">
        <v>0</v>
      </c>
      <c r="N1348" s="85">
        <v>5113921</v>
      </c>
      <c r="O1348" s="35">
        <f>ROWS($A$8:N1348)</f>
        <v>1341</v>
      </c>
      <c r="P1348" s="35" t="str">
        <f>IF($A1348='Signature Page'!$H$8,O1348,"")</f>
        <v/>
      </c>
      <c r="Q1348" s="35" t="str">
        <f>IFERROR(SMALL($P$8:$P$1794,ROWS($P$8:P1348)),"")</f>
        <v/>
      </c>
      <c r="R1348" s="31" t="str">
        <f t="shared" si="20"/>
        <v>P16010050023</v>
      </c>
      <c r="S1348" s="31"/>
      <c r="T1348" s="31"/>
      <c r="U1348" s="31"/>
    </row>
    <row r="1349" spans="1:21" x14ac:dyDescent="0.25">
      <c r="A1349" s="71" t="s">
        <v>90</v>
      </c>
      <c r="B1349" s="72">
        <v>1</v>
      </c>
      <c r="C1349" s="71">
        <v>28370000</v>
      </c>
      <c r="D1349" s="70" t="s">
        <v>1053</v>
      </c>
      <c r="E1349" s="73" t="s">
        <v>1177</v>
      </c>
      <c r="F1349" s="73" t="s">
        <v>128</v>
      </c>
      <c r="G1349" s="72" t="s">
        <v>137</v>
      </c>
      <c r="H1349" s="73" t="s">
        <v>1068</v>
      </c>
      <c r="I1349" s="85">
        <v>0</v>
      </c>
      <c r="J1349" s="85">
        <v>-40716.97</v>
      </c>
      <c r="K1349" s="85">
        <v>0</v>
      </c>
      <c r="L1349" s="85">
        <v>0</v>
      </c>
      <c r="M1349" s="85">
        <v>0</v>
      </c>
      <c r="N1349" s="85">
        <v>-40716.97</v>
      </c>
      <c r="O1349" s="35">
        <f>ROWS($A$8:N1349)</f>
        <v>1342</v>
      </c>
      <c r="P1349" s="35" t="str">
        <f>IF($A1349='Signature Page'!$H$8,O1349,"")</f>
        <v/>
      </c>
      <c r="Q1349" s="35" t="str">
        <f>IFERROR(SMALL($P$8:$P$1794,ROWS($P$8:P1349)),"")</f>
        <v/>
      </c>
      <c r="R1349" s="31" t="str">
        <f t="shared" si="20"/>
        <v>P16028370000</v>
      </c>
      <c r="S1349" s="31"/>
      <c r="T1349" s="31"/>
      <c r="U1349" s="31"/>
    </row>
    <row r="1350" spans="1:21" x14ac:dyDescent="0.25">
      <c r="A1350" s="71" t="s">
        <v>90</v>
      </c>
      <c r="B1350" s="72">
        <v>250</v>
      </c>
      <c r="C1350" s="71">
        <v>30037000</v>
      </c>
      <c r="D1350" s="70" t="s">
        <v>1057</v>
      </c>
      <c r="E1350" s="73" t="s">
        <v>1177</v>
      </c>
      <c r="F1350" s="73" t="s">
        <v>1116</v>
      </c>
      <c r="G1350" s="72" t="s">
        <v>140</v>
      </c>
      <c r="H1350" s="73" t="s">
        <v>1068</v>
      </c>
      <c r="I1350" s="85">
        <v>472.56</v>
      </c>
      <c r="J1350" s="85">
        <v>0</v>
      </c>
      <c r="K1350" s="85">
        <v>0</v>
      </c>
      <c r="L1350" s="85">
        <v>0</v>
      </c>
      <c r="M1350" s="85">
        <v>0</v>
      </c>
      <c r="N1350" s="85">
        <v>472.56</v>
      </c>
      <c r="O1350" s="35">
        <f>ROWS($A$8:N1350)</f>
        <v>1343</v>
      </c>
      <c r="P1350" s="35" t="str">
        <f>IF($A1350='Signature Page'!$H$8,O1350,"")</f>
        <v/>
      </c>
      <c r="Q1350" s="35" t="str">
        <f>IFERROR(SMALL($P$8:$P$1794,ROWS($P$8:P1350)),"")</f>
        <v/>
      </c>
      <c r="R1350" s="31" t="str">
        <f t="shared" si="20"/>
        <v>P16030037000</v>
      </c>
      <c r="S1350" s="31"/>
      <c r="T1350" s="31"/>
      <c r="U1350" s="31"/>
    </row>
    <row r="1351" spans="1:21" x14ac:dyDescent="0.25">
      <c r="A1351" s="71" t="s">
        <v>90</v>
      </c>
      <c r="B1351" s="72">
        <v>1</v>
      </c>
      <c r="C1351" s="71">
        <v>30350000</v>
      </c>
      <c r="D1351" s="70" t="s">
        <v>1053</v>
      </c>
      <c r="E1351" s="73" t="s">
        <v>1177</v>
      </c>
      <c r="F1351" s="73" t="s">
        <v>128</v>
      </c>
      <c r="G1351" s="72" t="s">
        <v>144</v>
      </c>
      <c r="H1351" s="73" t="s">
        <v>1068</v>
      </c>
      <c r="I1351" s="85">
        <v>-375433.97</v>
      </c>
      <c r="J1351" s="85">
        <v>-203868.16</v>
      </c>
      <c r="K1351" s="85">
        <v>127619.24</v>
      </c>
      <c r="L1351" s="85">
        <v>0</v>
      </c>
      <c r="M1351" s="85">
        <v>0</v>
      </c>
      <c r="N1351" s="85">
        <v>-451682.89</v>
      </c>
      <c r="O1351" s="35">
        <f>ROWS($A$8:N1351)</f>
        <v>1344</v>
      </c>
      <c r="P1351" s="35" t="str">
        <f>IF($A1351='Signature Page'!$H$8,O1351,"")</f>
        <v/>
      </c>
      <c r="Q1351" s="35" t="str">
        <f>IFERROR(SMALL($P$8:$P$1794,ROWS($P$8:P1351)),"")</f>
        <v/>
      </c>
      <c r="R1351" s="31" t="str">
        <f t="shared" si="20"/>
        <v>P16030350000</v>
      </c>
      <c r="S1351" s="31"/>
      <c r="T1351" s="31"/>
      <c r="U1351" s="31"/>
    </row>
    <row r="1352" spans="1:21" x14ac:dyDescent="0.25">
      <c r="A1352" s="71" t="s">
        <v>90</v>
      </c>
      <c r="B1352" s="72">
        <v>1</v>
      </c>
      <c r="C1352" s="71">
        <v>30350053</v>
      </c>
      <c r="D1352" s="70" t="s">
        <v>1053</v>
      </c>
      <c r="E1352" s="73" t="s">
        <v>1177</v>
      </c>
      <c r="F1352" s="73" t="s">
        <v>128</v>
      </c>
      <c r="G1352" s="72" t="s">
        <v>168</v>
      </c>
      <c r="H1352" s="73" t="s">
        <v>1068</v>
      </c>
      <c r="I1352" s="85">
        <v>-61713.7</v>
      </c>
      <c r="J1352" s="85">
        <v>-46361.54</v>
      </c>
      <c r="K1352" s="85">
        <v>780.22</v>
      </c>
      <c r="L1352" s="85">
        <v>0</v>
      </c>
      <c r="M1352" s="85">
        <v>0</v>
      </c>
      <c r="N1352" s="85">
        <v>-107295.02</v>
      </c>
      <c r="O1352" s="35">
        <f>ROWS($A$8:N1352)</f>
        <v>1345</v>
      </c>
      <c r="P1352" s="35" t="str">
        <f>IF($A1352='Signature Page'!$H$8,O1352,"")</f>
        <v/>
      </c>
      <c r="Q1352" s="35" t="str">
        <f>IFERROR(SMALL($P$8:$P$1794,ROWS($P$8:P1352)),"")</f>
        <v/>
      </c>
      <c r="R1352" s="31" t="str">
        <f t="shared" ref="R1352:R1415" si="21">CONCATENATE(A1352,C1352)</f>
        <v>P16030350053</v>
      </c>
      <c r="S1352" s="31"/>
      <c r="T1352" s="31"/>
      <c r="U1352" s="31"/>
    </row>
    <row r="1353" spans="1:21" x14ac:dyDescent="0.25">
      <c r="A1353" s="71" t="s">
        <v>90</v>
      </c>
      <c r="B1353" s="72">
        <v>1</v>
      </c>
      <c r="C1353" s="71">
        <v>30350054</v>
      </c>
      <c r="D1353" s="70" t="s">
        <v>1053</v>
      </c>
      <c r="E1353" s="73" t="s">
        <v>1177</v>
      </c>
      <c r="F1353" s="73" t="s">
        <v>128</v>
      </c>
      <c r="G1353" s="72" t="s">
        <v>169</v>
      </c>
      <c r="H1353" s="73" t="s">
        <v>1068</v>
      </c>
      <c r="I1353" s="85">
        <v>-273957.15000000002</v>
      </c>
      <c r="J1353" s="85">
        <v>-339950</v>
      </c>
      <c r="K1353" s="85">
        <v>255819.93</v>
      </c>
      <c r="L1353" s="85">
        <v>0</v>
      </c>
      <c r="M1353" s="85">
        <v>0</v>
      </c>
      <c r="N1353" s="85">
        <v>-358087.22</v>
      </c>
      <c r="O1353" s="35">
        <f>ROWS($A$8:N1353)</f>
        <v>1346</v>
      </c>
      <c r="P1353" s="35" t="str">
        <f>IF($A1353='Signature Page'!$H$8,O1353,"")</f>
        <v/>
      </c>
      <c r="Q1353" s="35" t="str">
        <f>IFERROR(SMALL($P$8:$P$1794,ROWS($P$8:P1353)),"")</f>
        <v/>
      </c>
      <c r="R1353" s="31" t="str">
        <f t="shared" si="21"/>
        <v>P16030350054</v>
      </c>
      <c r="S1353" s="31"/>
      <c r="T1353" s="31"/>
      <c r="U1353" s="31"/>
    </row>
    <row r="1354" spans="1:21" x14ac:dyDescent="0.25">
      <c r="A1354" s="71" t="s">
        <v>90</v>
      </c>
      <c r="B1354" s="72">
        <v>1</v>
      </c>
      <c r="C1354" s="71">
        <v>30350055</v>
      </c>
      <c r="D1354" s="70" t="s">
        <v>1055</v>
      </c>
      <c r="E1354" s="73" t="s">
        <v>1177</v>
      </c>
      <c r="F1354" s="73" t="s">
        <v>128</v>
      </c>
      <c r="G1354" s="72" t="s">
        <v>170</v>
      </c>
      <c r="H1354" s="73" t="s">
        <v>1068</v>
      </c>
      <c r="I1354" s="85">
        <v>-4549.3900000000003</v>
      </c>
      <c r="J1354" s="85">
        <v>-1138.95</v>
      </c>
      <c r="K1354" s="85">
        <v>59664.04</v>
      </c>
      <c r="L1354" s="85">
        <v>-200000</v>
      </c>
      <c r="M1354" s="85">
        <v>0</v>
      </c>
      <c r="N1354" s="85">
        <v>-146024.29999999999</v>
      </c>
      <c r="O1354" s="35">
        <f>ROWS($A$8:N1354)</f>
        <v>1347</v>
      </c>
      <c r="P1354" s="35" t="str">
        <f>IF($A1354='Signature Page'!$H$8,O1354,"")</f>
        <v/>
      </c>
      <c r="Q1354" s="35" t="str">
        <f>IFERROR(SMALL($P$8:$P$1794,ROWS($P$8:P1354)),"")</f>
        <v/>
      </c>
      <c r="R1354" s="31" t="str">
        <f t="shared" si="21"/>
        <v>P16030350055</v>
      </c>
      <c r="S1354" s="31"/>
      <c r="T1354" s="31"/>
      <c r="U1354" s="31"/>
    </row>
    <row r="1355" spans="1:21" x14ac:dyDescent="0.25">
      <c r="A1355" s="71" t="s">
        <v>90</v>
      </c>
      <c r="B1355" s="72">
        <v>1</v>
      </c>
      <c r="C1355" s="71">
        <v>30350056</v>
      </c>
      <c r="D1355" s="70" t="s">
        <v>1057</v>
      </c>
      <c r="E1355" s="73" t="s">
        <v>1177</v>
      </c>
      <c r="F1355" s="73" t="s">
        <v>128</v>
      </c>
      <c r="G1355" s="72" t="s">
        <v>171</v>
      </c>
      <c r="H1355" s="73" t="s">
        <v>1068</v>
      </c>
      <c r="I1355" s="85">
        <v>-148149.07</v>
      </c>
      <c r="J1355" s="85">
        <v>-141831.67000000001</v>
      </c>
      <c r="K1355" s="85">
        <v>265118.09000000003</v>
      </c>
      <c r="L1355" s="85">
        <v>-75000</v>
      </c>
      <c r="M1355" s="85">
        <v>0</v>
      </c>
      <c r="N1355" s="85">
        <v>-99862.65</v>
      </c>
      <c r="O1355" s="35">
        <f>ROWS($A$8:N1355)</f>
        <v>1348</v>
      </c>
      <c r="P1355" s="35" t="str">
        <f>IF($A1355='Signature Page'!$H$8,O1355,"")</f>
        <v/>
      </c>
      <c r="Q1355" s="35" t="str">
        <f>IFERROR(SMALL($P$8:$P$1794,ROWS($P$8:P1355)),"")</f>
        <v/>
      </c>
      <c r="R1355" s="31" t="str">
        <f t="shared" si="21"/>
        <v>P16030350056</v>
      </c>
      <c r="S1355" s="31"/>
      <c r="T1355" s="31"/>
      <c r="U1355" s="31"/>
    </row>
    <row r="1356" spans="1:21" x14ac:dyDescent="0.25">
      <c r="A1356" s="71" t="s">
        <v>90</v>
      </c>
      <c r="B1356" s="72">
        <v>1</v>
      </c>
      <c r="C1356" s="71">
        <v>30350057</v>
      </c>
      <c r="D1356" s="70" t="s">
        <v>1053</v>
      </c>
      <c r="E1356" s="73" t="s">
        <v>1177</v>
      </c>
      <c r="F1356" s="73" t="s">
        <v>128</v>
      </c>
      <c r="G1356" s="72" t="s">
        <v>172</v>
      </c>
      <c r="H1356" s="73" t="s">
        <v>1068</v>
      </c>
      <c r="I1356" s="85">
        <v>-471551.28</v>
      </c>
      <c r="J1356" s="85">
        <v>-121730.28</v>
      </c>
      <c r="K1356" s="85">
        <v>65345.85</v>
      </c>
      <c r="L1356" s="85">
        <v>0</v>
      </c>
      <c r="M1356" s="85">
        <v>0</v>
      </c>
      <c r="N1356" s="85">
        <v>-527935.71</v>
      </c>
      <c r="O1356" s="35">
        <f>ROWS($A$8:N1356)</f>
        <v>1349</v>
      </c>
      <c r="P1356" s="35" t="str">
        <f>IF($A1356='Signature Page'!$H$8,O1356,"")</f>
        <v/>
      </c>
      <c r="Q1356" s="35" t="str">
        <f>IFERROR(SMALL($P$8:$P$1794,ROWS($P$8:P1356)),"")</f>
        <v/>
      </c>
      <c r="R1356" s="31" t="str">
        <f t="shared" si="21"/>
        <v>P16030350057</v>
      </c>
      <c r="S1356" s="31"/>
      <c r="T1356" s="31"/>
      <c r="U1356" s="31"/>
    </row>
    <row r="1357" spans="1:21" x14ac:dyDescent="0.25">
      <c r="A1357" s="71" t="s">
        <v>90</v>
      </c>
      <c r="B1357" s="72">
        <v>1</v>
      </c>
      <c r="C1357" s="71">
        <v>30350058</v>
      </c>
      <c r="D1357" s="70" t="s">
        <v>1055</v>
      </c>
      <c r="E1357" s="73" t="s">
        <v>1177</v>
      </c>
      <c r="F1357" s="73" t="s">
        <v>128</v>
      </c>
      <c r="G1357" s="72" t="s">
        <v>173</v>
      </c>
      <c r="H1357" s="73" t="s">
        <v>1068</v>
      </c>
      <c r="I1357" s="85">
        <v>-98829.95</v>
      </c>
      <c r="J1357" s="85">
        <v>0</v>
      </c>
      <c r="K1357" s="85">
        <v>48212.58</v>
      </c>
      <c r="L1357" s="85">
        <v>-100000</v>
      </c>
      <c r="M1357" s="85">
        <v>0</v>
      </c>
      <c r="N1357" s="85">
        <v>-150617.37</v>
      </c>
      <c r="O1357" s="35">
        <f>ROWS($A$8:N1357)</f>
        <v>1350</v>
      </c>
      <c r="P1357" s="35" t="str">
        <f>IF($A1357='Signature Page'!$H$8,O1357,"")</f>
        <v/>
      </c>
      <c r="Q1357" s="35" t="str">
        <f>IFERROR(SMALL($P$8:$P$1794,ROWS($P$8:P1357)),"")</f>
        <v/>
      </c>
      <c r="R1357" s="31" t="str">
        <f t="shared" si="21"/>
        <v>P16030350058</v>
      </c>
      <c r="S1357" s="31"/>
      <c r="T1357" s="31"/>
      <c r="U1357" s="31"/>
    </row>
    <row r="1358" spans="1:21" x14ac:dyDescent="0.25">
      <c r="A1358" s="71" t="s">
        <v>90</v>
      </c>
      <c r="B1358" s="72">
        <v>1</v>
      </c>
      <c r="C1358" s="71">
        <v>30350059</v>
      </c>
      <c r="D1358" s="70" t="s">
        <v>1057</v>
      </c>
      <c r="E1358" s="73" t="s">
        <v>1177</v>
      </c>
      <c r="F1358" s="73" t="s">
        <v>128</v>
      </c>
      <c r="G1358" s="72" t="s">
        <v>174</v>
      </c>
      <c r="H1358" s="73" t="s">
        <v>1068</v>
      </c>
      <c r="I1358" s="85">
        <v>-77376.05</v>
      </c>
      <c r="J1358" s="85">
        <v>-37574.400000000001</v>
      </c>
      <c r="K1358" s="85">
        <v>48761.03</v>
      </c>
      <c r="L1358" s="85">
        <v>0</v>
      </c>
      <c r="M1358" s="85">
        <v>0</v>
      </c>
      <c r="N1358" s="85">
        <v>-66189.42</v>
      </c>
      <c r="O1358" s="35">
        <f>ROWS($A$8:N1358)</f>
        <v>1351</v>
      </c>
      <c r="P1358" s="35" t="str">
        <f>IF($A1358='Signature Page'!$H$8,O1358,"")</f>
        <v/>
      </c>
      <c r="Q1358" s="35" t="str">
        <f>IFERROR(SMALL($P$8:$P$1794,ROWS($P$8:P1358)),"")</f>
        <v/>
      </c>
      <c r="R1358" s="31" t="str">
        <f t="shared" si="21"/>
        <v>P16030350059</v>
      </c>
      <c r="S1358" s="31"/>
      <c r="T1358" s="31"/>
      <c r="U1358" s="31"/>
    </row>
    <row r="1359" spans="1:21" x14ac:dyDescent="0.25">
      <c r="A1359" s="71" t="s">
        <v>90</v>
      </c>
      <c r="B1359" s="72">
        <v>1</v>
      </c>
      <c r="C1359" s="71">
        <v>30350060</v>
      </c>
      <c r="D1359" s="70" t="s">
        <v>1053</v>
      </c>
      <c r="E1359" s="73" t="s">
        <v>1177</v>
      </c>
      <c r="F1359" s="73" t="s">
        <v>128</v>
      </c>
      <c r="G1359" s="72" t="s">
        <v>175</v>
      </c>
      <c r="H1359" s="73" t="s">
        <v>1068</v>
      </c>
      <c r="I1359" s="85">
        <v>-20065.41</v>
      </c>
      <c r="J1359" s="85">
        <v>-24650.9</v>
      </c>
      <c r="K1359" s="85">
        <v>7.34</v>
      </c>
      <c r="L1359" s="85">
        <v>0</v>
      </c>
      <c r="M1359" s="85">
        <v>0</v>
      </c>
      <c r="N1359" s="85">
        <v>-44708.97</v>
      </c>
      <c r="O1359" s="35">
        <f>ROWS($A$8:N1359)</f>
        <v>1352</v>
      </c>
      <c r="P1359" s="35" t="str">
        <f>IF($A1359='Signature Page'!$H$8,O1359,"")</f>
        <v/>
      </c>
      <c r="Q1359" s="35" t="str">
        <f>IFERROR(SMALL($P$8:$P$1794,ROWS($P$8:P1359)),"")</f>
        <v/>
      </c>
      <c r="R1359" s="31" t="str">
        <f t="shared" si="21"/>
        <v>P16030350060</v>
      </c>
      <c r="S1359" s="31"/>
      <c r="T1359" s="31"/>
      <c r="U1359" s="31"/>
    </row>
    <row r="1360" spans="1:21" x14ac:dyDescent="0.25">
      <c r="A1360" s="71" t="s">
        <v>90</v>
      </c>
      <c r="B1360" s="72">
        <v>1</v>
      </c>
      <c r="C1360" s="71">
        <v>30350061</v>
      </c>
      <c r="D1360" s="70" t="s">
        <v>1053</v>
      </c>
      <c r="E1360" s="73" t="s">
        <v>1177</v>
      </c>
      <c r="F1360" s="73" t="s">
        <v>128</v>
      </c>
      <c r="G1360" s="72" t="s">
        <v>176</v>
      </c>
      <c r="H1360" s="73" t="s">
        <v>1068</v>
      </c>
      <c r="I1360" s="85">
        <v>-109611.23</v>
      </c>
      <c r="J1360" s="85">
        <v>-11425.32</v>
      </c>
      <c r="K1360" s="85">
        <v>0</v>
      </c>
      <c r="L1360" s="85">
        <v>0</v>
      </c>
      <c r="M1360" s="85">
        <v>0</v>
      </c>
      <c r="N1360" s="85">
        <v>-121036.55</v>
      </c>
      <c r="O1360" s="35">
        <f>ROWS($A$8:N1360)</f>
        <v>1353</v>
      </c>
      <c r="P1360" s="35" t="str">
        <f>IF($A1360='Signature Page'!$H$8,O1360,"")</f>
        <v/>
      </c>
      <c r="Q1360" s="35" t="str">
        <f>IFERROR(SMALL($P$8:$P$1794,ROWS($P$8:P1360)),"")</f>
        <v/>
      </c>
      <c r="R1360" s="31" t="str">
        <f t="shared" si="21"/>
        <v>P16030350061</v>
      </c>
      <c r="S1360" s="31"/>
      <c r="T1360" s="31"/>
      <c r="U1360" s="31"/>
    </row>
    <row r="1361" spans="1:21" x14ac:dyDescent="0.25">
      <c r="A1361" s="71" t="s">
        <v>90</v>
      </c>
      <c r="B1361" s="72">
        <v>1</v>
      </c>
      <c r="C1361" s="71">
        <v>30350062</v>
      </c>
      <c r="D1361" s="70" t="s">
        <v>1053</v>
      </c>
      <c r="E1361" s="73" t="s">
        <v>1177</v>
      </c>
      <c r="F1361" s="73" t="s">
        <v>128</v>
      </c>
      <c r="G1361" s="72" t="s">
        <v>177</v>
      </c>
      <c r="H1361" s="73" t="s">
        <v>1068</v>
      </c>
      <c r="I1361" s="85">
        <v>-9964.64</v>
      </c>
      <c r="J1361" s="85">
        <v>0</v>
      </c>
      <c r="K1361" s="85">
        <v>0</v>
      </c>
      <c r="L1361" s="85">
        <v>0</v>
      </c>
      <c r="M1361" s="85">
        <v>0</v>
      </c>
      <c r="N1361" s="85">
        <v>-9964.64</v>
      </c>
      <c r="O1361" s="35">
        <f>ROWS($A$8:N1361)</f>
        <v>1354</v>
      </c>
      <c r="P1361" s="35" t="str">
        <f>IF($A1361='Signature Page'!$H$8,O1361,"")</f>
        <v/>
      </c>
      <c r="Q1361" s="35" t="str">
        <f>IFERROR(SMALL($P$8:$P$1794,ROWS($P$8:P1361)),"")</f>
        <v/>
      </c>
      <c r="R1361" s="31" t="str">
        <f t="shared" si="21"/>
        <v>P16030350062</v>
      </c>
      <c r="S1361" s="31"/>
      <c r="T1361" s="31"/>
      <c r="U1361" s="31"/>
    </row>
    <row r="1362" spans="1:21" x14ac:dyDescent="0.25">
      <c r="A1362" s="71" t="s">
        <v>90</v>
      </c>
      <c r="B1362" s="72">
        <v>1</v>
      </c>
      <c r="C1362" s="71">
        <v>30350064</v>
      </c>
      <c r="D1362" s="70" t="s">
        <v>1053</v>
      </c>
      <c r="E1362" s="73" t="s">
        <v>1177</v>
      </c>
      <c r="F1362" s="73" t="s">
        <v>128</v>
      </c>
      <c r="G1362" s="72" t="s">
        <v>178</v>
      </c>
      <c r="H1362" s="73" t="s">
        <v>1068</v>
      </c>
      <c r="I1362" s="85">
        <v>-1606.01</v>
      </c>
      <c r="J1362" s="85">
        <v>0</v>
      </c>
      <c r="K1362" s="85">
        <v>0</v>
      </c>
      <c r="L1362" s="85">
        <v>0</v>
      </c>
      <c r="M1362" s="85">
        <v>0</v>
      </c>
      <c r="N1362" s="85">
        <v>-1606.01</v>
      </c>
      <c r="O1362" s="35">
        <f>ROWS($A$8:N1362)</f>
        <v>1355</v>
      </c>
      <c r="P1362" s="35" t="str">
        <f>IF($A1362='Signature Page'!$H$8,O1362,"")</f>
        <v/>
      </c>
      <c r="Q1362" s="35" t="str">
        <f>IFERROR(SMALL($P$8:$P$1794,ROWS($P$8:P1362)),"")</f>
        <v/>
      </c>
      <c r="R1362" s="31" t="str">
        <f t="shared" si="21"/>
        <v>P16030350064</v>
      </c>
      <c r="S1362" s="31"/>
      <c r="T1362" s="31"/>
      <c r="U1362" s="31"/>
    </row>
    <row r="1363" spans="1:21" x14ac:dyDescent="0.25">
      <c r="A1363" s="71" t="s">
        <v>90</v>
      </c>
      <c r="B1363" s="72">
        <v>1</v>
      </c>
      <c r="C1363" s="71">
        <v>30350099</v>
      </c>
      <c r="D1363" s="70" t="s">
        <v>1057</v>
      </c>
      <c r="E1363" s="73" t="s">
        <v>1177</v>
      </c>
      <c r="F1363" s="73" t="s">
        <v>128</v>
      </c>
      <c r="G1363" s="72" t="s">
        <v>1298</v>
      </c>
      <c r="H1363" s="73" t="s">
        <v>1068</v>
      </c>
      <c r="I1363" s="85">
        <v>-296910.71999999997</v>
      </c>
      <c r="J1363" s="85">
        <v>0</v>
      </c>
      <c r="K1363" s="85">
        <v>40234.1</v>
      </c>
      <c r="L1363" s="85">
        <v>0</v>
      </c>
      <c r="M1363" s="85">
        <v>0</v>
      </c>
      <c r="N1363" s="85">
        <v>-256676.62</v>
      </c>
      <c r="O1363" s="35">
        <f>ROWS($A$8:N1363)</f>
        <v>1356</v>
      </c>
      <c r="P1363" s="35" t="str">
        <f>IF($A1363='Signature Page'!$H$8,O1363,"")</f>
        <v/>
      </c>
      <c r="Q1363" s="35" t="str">
        <f>IFERROR(SMALL($P$8:$P$1794,ROWS($P$8:P1363)),"")</f>
        <v/>
      </c>
      <c r="R1363" s="31" t="str">
        <f t="shared" si="21"/>
        <v>P16030350099</v>
      </c>
      <c r="S1363" s="31"/>
      <c r="T1363" s="31"/>
      <c r="U1363" s="31"/>
    </row>
    <row r="1364" spans="1:21" x14ac:dyDescent="0.25">
      <c r="A1364" s="71" t="s">
        <v>90</v>
      </c>
      <c r="B1364" s="72">
        <v>1</v>
      </c>
      <c r="C1364" s="71">
        <v>30370000</v>
      </c>
      <c r="D1364" s="70" t="s">
        <v>1055</v>
      </c>
      <c r="E1364" s="73" t="s">
        <v>1177</v>
      </c>
      <c r="F1364" s="73" t="s">
        <v>128</v>
      </c>
      <c r="G1364" s="72" t="s">
        <v>202</v>
      </c>
      <c r="H1364" s="73" t="s">
        <v>1068</v>
      </c>
      <c r="I1364" s="85">
        <v>-1101.4100000000001</v>
      </c>
      <c r="J1364" s="85">
        <v>0</v>
      </c>
      <c r="K1364" s="85">
        <v>0</v>
      </c>
      <c r="L1364" s="85">
        <v>0</v>
      </c>
      <c r="M1364" s="85">
        <v>0</v>
      </c>
      <c r="N1364" s="85">
        <v>-1101.4100000000001</v>
      </c>
      <c r="O1364" s="35">
        <f>ROWS($A$8:N1364)</f>
        <v>1357</v>
      </c>
      <c r="P1364" s="35" t="str">
        <f>IF($A1364='Signature Page'!$H$8,O1364,"")</f>
        <v/>
      </c>
      <c r="Q1364" s="35" t="str">
        <f>IFERROR(SMALL($P$8:$P$1794,ROWS($P$8:P1364)),"")</f>
        <v/>
      </c>
      <c r="R1364" s="31" t="str">
        <f t="shared" si="21"/>
        <v>P16030370000</v>
      </c>
      <c r="S1364" s="31"/>
      <c r="T1364" s="31"/>
      <c r="U1364" s="31"/>
    </row>
    <row r="1365" spans="1:21" x14ac:dyDescent="0.25">
      <c r="A1365" s="71" t="s">
        <v>90</v>
      </c>
      <c r="B1365" s="72">
        <v>998</v>
      </c>
      <c r="C1365" s="71">
        <v>30438000</v>
      </c>
      <c r="D1365" s="70" t="s">
        <v>1054</v>
      </c>
      <c r="E1365" s="73" t="s">
        <v>1177</v>
      </c>
      <c r="F1365" s="73" t="s">
        <v>1105</v>
      </c>
      <c r="G1365" s="72" t="s">
        <v>1336</v>
      </c>
      <c r="H1365" s="73" t="s">
        <v>1068</v>
      </c>
      <c r="I1365" s="85">
        <v>-3811801</v>
      </c>
      <c r="J1365" s="85">
        <v>0</v>
      </c>
      <c r="K1365" s="85">
        <v>0</v>
      </c>
      <c r="L1365" s="85">
        <v>0</v>
      </c>
      <c r="M1365" s="85">
        <v>0</v>
      </c>
      <c r="N1365" s="85">
        <v>-3811801</v>
      </c>
      <c r="O1365" s="35">
        <f>ROWS($A$8:N1365)</f>
        <v>1358</v>
      </c>
      <c r="P1365" s="35" t="str">
        <f>IF($A1365='Signature Page'!$H$8,O1365,"")</f>
        <v/>
      </c>
      <c r="Q1365" s="35" t="str">
        <f>IFERROR(SMALL($P$8:$P$1794,ROWS($P$8:P1365)),"")</f>
        <v/>
      </c>
      <c r="R1365" s="31" t="str">
        <f t="shared" si="21"/>
        <v>P16030438000</v>
      </c>
      <c r="S1365" s="31"/>
      <c r="T1365" s="31"/>
      <c r="U1365" s="31"/>
    </row>
    <row r="1366" spans="1:21" x14ac:dyDescent="0.25">
      <c r="A1366" s="71" t="s">
        <v>90</v>
      </c>
      <c r="B1366" s="72">
        <v>1</v>
      </c>
      <c r="C1366" s="71">
        <v>31630000</v>
      </c>
      <c r="D1366" s="70" t="s">
        <v>1053</v>
      </c>
      <c r="E1366" s="73" t="s">
        <v>1177</v>
      </c>
      <c r="F1366" s="73" t="s">
        <v>128</v>
      </c>
      <c r="G1366" s="72" t="s">
        <v>250</v>
      </c>
      <c r="H1366" s="73" t="s">
        <v>1068</v>
      </c>
      <c r="I1366" s="85">
        <v>-147.12</v>
      </c>
      <c r="J1366" s="85">
        <v>-30</v>
      </c>
      <c r="K1366" s="85">
        <v>0</v>
      </c>
      <c r="L1366" s="85">
        <v>0</v>
      </c>
      <c r="M1366" s="85">
        <v>0</v>
      </c>
      <c r="N1366" s="85">
        <v>-177.12</v>
      </c>
      <c r="O1366" s="35">
        <f>ROWS($A$8:N1366)</f>
        <v>1359</v>
      </c>
      <c r="P1366" s="35" t="str">
        <f>IF($A1366='Signature Page'!$H$8,O1366,"")</f>
        <v/>
      </c>
      <c r="Q1366" s="35" t="str">
        <f>IFERROR(SMALL($P$8:$P$1794,ROWS($P$8:P1366)),"")</f>
        <v/>
      </c>
      <c r="R1366" s="31" t="str">
        <f t="shared" si="21"/>
        <v>P16031630000</v>
      </c>
      <c r="S1366" s="31"/>
      <c r="T1366" s="31"/>
      <c r="U1366" s="31"/>
    </row>
    <row r="1367" spans="1:21" x14ac:dyDescent="0.25">
      <c r="A1367" s="71" t="s">
        <v>90</v>
      </c>
      <c r="B1367" s="72">
        <v>1</v>
      </c>
      <c r="C1367" s="71">
        <v>31700000</v>
      </c>
      <c r="D1367" s="70" t="s">
        <v>1053</v>
      </c>
      <c r="E1367" s="73" t="s">
        <v>1177</v>
      </c>
      <c r="F1367" s="73" t="s">
        <v>128</v>
      </c>
      <c r="G1367" s="72" t="s">
        <v>255</v>
      </c>
      <c r="H1367" s="73" t="s">
        <v>1068</v>
      </c>
      <c r="I1367" s="85">
        <v>-193.56</v>
      </c>
      <c r="J1367" s="85">
        <v>0</v>
      </c>
      <c r="K1367" s="85">
        <v>0</v>
      </c>
      <c r="L1367" s="85">
        <v>0</v>
      </c>
      <c r="M1367" s="85">
        <v>0</v>
      </c>
      <c r="N1367" s="85">
        <v>-193.56</v>
      </c>
      <c r="O1367" s="35">
        <f>ROWS($A$8:N1367)</f>
        <v>1360</v>
      </c>
      <c r="P1367" s="35" t="str">
        <f>IF($A1367='Signature Page'!$H$8,O1367,"")</f>
        <v/>
      </c>
      <c r="Q1367" s="35" t="str">
        <f>IFERROR(SMALL($P$8:$P$1794,ROWS($P$8:P1367)),"")</f>
        <v/>
      </c>
      <c r="R1367" s="31" t="str">
        <f t="shared" si="21"/>
        <v>P16031700000</v>
      </c>
      <c r="S1367" s="31"/>
      <c r="T1367" s="31"/>
      <c r="U1367" s="31"/>
    </row>
    <row r="1368" spans="1:21" x14ac:dyDescent="0.25">
      <c r="A1368" s="71" t="s">
        <v>90</v>
      </c>
      <c r="B1368" s="72">
        <v>59</v>
      </c>
      <c r="C1368" s="71">
        <v>32830000</v>
      </c>
      <c r="D1368" s="70" t="s">
        <v>1055</v>
      </c>
      <c r="E1368" s="73" t="s">
        <v>1177</v>
      </c>
      <c r="F1368" s="73" t="s">
        <v>1110</v>
      </c>
      <c r="G1368" s="72" t="s">
        <v>288</v>
      </c>
      <c r="H1368" s="73" t="s">
        <v>1068</v>
      </c>
      <c r="I1368" s="85">
        <v>-11820.08</v>
      </c>
      <c r="J1368" s="85">
        <v>0</v>
      </c>
      <c r="K1368" s="85">
        <v>11380.61</v>
      </c>
      <c r="L1368" s="85">
        <v>0</v>
      </c>
      <c r="M1368" s="85">
        <v>0</v>
      </c>
      <c r="N1368" s="85">
        <v>-439.469999999999</v>
      </c>
      <c r="O1368" s="35">
        <f>ROWS($A$8:N1368)</f>
        <v>1361</v>
      </c>
      <c r="P1368" s="35" t="str">
        <f>IF($A1368='Signature Page'!$H$8,O1368,"")</f>
        <v/>
      </c>
      <c r="Q1368" s="35" t="str">
        <f>IFERROR(SMALL($P$8:$P$1794,ROWS($P$8:P1368)),"")</f>
        <v/>
      </c>
      <c r="R1368" s="31" t="str">
        <f t="shared" si="21"/>
        <v>P16032830000</v>
      </c>
      <c r="S1368" s="31"/>
      <c r="T1368" s="31"/>
      <c r="U1368" s="31"/>
    </row>
    <row r="1369" spans="1:21" x14ac:dyDescent="0.25">
      <c r="A1369" s="71" t="s">
        <v>90</v>
      </c>
      <c r="B1369" s="72">
        <v>1</v>
      </c>
      <c r="C1369" s="71">
        <v>32890000</v>
      </c>
      <c r="D1369" s="70" t="s">
        <v>1053</v>
      </c>
      <c r="E1369" s="73" t="s">
        <v>1177</v>
      </c>
      <c r="F1369" s="73" t="s">
        <v>128</v>
      </c>
      <c r="G1369" s="72" t="s">
        <v>296</v>
      </c>
      <c r="H1369" s="73" t="s">
        <v>1068</v>
      </c>
      <c r="I1369" s="85">
        <v>-486</v>
      </c>
      <c r="J1369" s="85">
        <v>0</v>
      </c>
      <c r="K1369" s="85">
        <v>486</v>
      </c>
      <c r="L1369" s="85">
        <v>0</v>
      </c>
      <c r="M1369" s="85">
        <v>0</v>
      </c>
      <c r="N1369" s="85">
        <v>0</v>
      </c>
      <c r="O1369" s="35">
        <f>ROWS($A$8:N1369)</f>
        <v>1362</v>
      </c>
      <c r="P1369" s="35" t="str">
        <f>IF($A1369='Signature Page'!$H$8,O1369,"")</f>
        <v/>
      </c>
      <c r="Q1369" s="35" t="str">
        <f>IFERROR(SMALL($P$8:$P$1794,ROWS($P$8:P1369)),"")</f>
        <v/>
      </c>
      <c r="R1369" s="31" t="str">
        <f t="shared" si="21"/>
        <v>P16032890000</v>
      </c>
      <c r="S1369" s="31"/>
      <c r="T1369" s="31"/>
      <c r="U1369" s="31"/>
    </row>
    <row r="1370" spans="1:21" x14ac:dyDescent="0.25">
      <c r="A1370" s="71" t="s">
        <v>90</v>
      </c>
      <c r="B1370" s="72">
        <v>1</v>
      </c>
      <c r="C1370" s="71">
        <v>32900000</v>
      </c>
      <c r="D1370" s="70" t="s">
        <v>1055</v>
      </c>
      <c r="E1370" s="73" t="s">
        <v>1177</v>
      </c>
      <c r="F1370" s="73" t="s">
        <v>128</v>
      </c>
      <c r="G1370" s="72" t="s">
        <v>297</v>
      </c>
      <c r="H1370" s="73" t="s">
        <v>1068</v>
      </c>
      <c r="I1370" s="85">
        <v>-1415193.48</v>
      </c>
      <c r="J1370" s="85">
        <v>-1151378.67</v>
      </c>
      <c r="K1370" s="85">
        <v>1086249.06</v>
      </c>
      <c r="L1370" s="85">
        <v>0</v>
      </c>
      <c r="M1370" s="85">
        <v>0</v>
      </c>
      <c r="N1370" s="85">
        <v>-1480323.09</v>
      </c>
      <c r="O1370" s="35">
        <f>ROWS($A$8:N1370)</f>
        <v>1363</v>
      </c>
      <c r="P1370" s="35" t="str">
        <f>IF($A1370='Signature Page'!$H$8,O1370,"")</f>
        <v/>
      </c>
      <c r="Q1370" s="35" t="str">
        <f>IFERROR(SMALL($P$8:$P$1794,ROWS($P$8:P1370)),"")</f>
        <v/>
      </c>
      <c r="R1370" s="31" t="str">
        <f t="shared" si="21"/>
        <v>P16032900000</v>
      </c>
      <c r="S1370" s="31"/>
      <c r="T1370" s="31"/>
      <c r="U1370" s="31"/>
    </row>
    <row r="1371" spans="1:21" x14ac:dyDescent="0.25">
      <c r="A1371" s="71" t="s">
        <v>90</v>
      </c>
      <c r="B1371" s="72">
        <v>1</v>
      </c>
      <c r="C1371" s="71">
        <v>32930000</v>
      </c>
      <c r="D1371" s="70" t="s">
        <v>1055</v>
      </c>
      <c r="E1371" s="73" t="s">
        <v>1177</v>
      </c>
      <c r="F1371" s="73" t="s">
        <v>128</v>
      </c>
      <c r="G1371" s="72" t="s">
        <v>298</v>
      </c>
      <c r="H1371" s="73" t="s">
        <v>1068</v>
      </c>
      <c r="I1371" s="85">
        <v>-160155.91</v>
      </c>
      <c r="J1371" s="85">
        <v>-128884.66</v>
      </c>
      <c r="K1371" s="85">
        <v>82480.5</v>
      </c>
      <c r="L1371" s="85">
        <v>0</v>
      </c>
      <c r="M1371" s="85">
        <v>0</v>
      </c>
      <c r="N1371" s="85">
        <v>-206560.07</v>
      </c>
      <c r="O1371" s="35">
        <f>ROWS($A$8:N1371)</f>
        <v>1364</v>
      </c>
      <c r="P1371" s="35" t="str">
        <f>IF($A1371='Signature Page'!$H$8,O1371,"")</f>
        <v/>
      </c>
      <c r="Q1371" s="35" t="str">
        <f>IFERROR(SMALL($P$8:$P$1794,ROWS($P$8:P1371)),"")</f>
        <v/>
      </c>
      <c r="R1371" s="31" t="str">
        <f t="shared" si="21"/>
        <v>P16032930000</v>
      </c>
      <c r="S1371" s="31"/>
      <c r="T1371" s="31"/>
      <c r="U1371" s="31"/>
    </row>
    <row r="1372" spans="1:21" x14ac:dyDescent="0.25">
      <c r="A1372" s="71" t="s">
        <v>90</v>
      </c>
      <c r="B1372" s="72">
        <v>1</v>
      </c>
      <c r="C1372" s="71">
        <v>32940000</v>
      </c>
      <c r="D1372" s="70" t="s">
        <v>1055</v>
      </c>
      <c r="E1372" s="73" t="s">
        <v>1177</v>
      </c>
      <c r="F1372" s="73" t="s">
        <v>128</v>
      </c>
      <c r="G1372" s="72" t="s">
        <v>299</v>
      </c>
      <c r="H1372" s="73" t="s">
        <v>1068</v>
      </c>
      <c r="I1372" s="85">
        <v>-543239.1</v>
      </c>
      <c r="J1372" s="85">
        <v>-510916.89</v>
      </c>
      <c r="K1372" s="85">
        <v>448742.27</v>
      </c>
      <c r="L1372" s="85">
        <v>0</v>
      </c>
      <c r="M1372" s="85">
        <v>0</v>
      </c>
      <c r="N1372" s="85">
        <v>-605413.72</v>
      </c>
      <c r="O1372" s="35">
        <f>ROWS($A$8:N1372)</f>
        <v>1365</v>
      </c>
      <c r="P1372" s="35" t="str">
        <f>IF($A1372='Signature Page'!$H$8,O1372,"")</f>
        <v/>
      </c>
      <c r="Q1372" s="35" t="str">
        <f>IFERROR(SMALL($P$8:$P$1794,ROWS($P$8:P1372)),"")</f>
        <v/>
      </c>
      <c r="R1372" s="31" t="str">
        <f t="shared" si="21"/>
        <v>P16032940000</v>
      </c>
      <c r="S1372" s="31"/>
      <c r="T1372" s="31"/>
      <c r="U1372" s="31"/>
    </row>
    <row r="1373" spans="1:21" x14ac:dyDescent="0.25">
      <c r="A1373" s="71" t="s">
        <v>90</v>
      </c>
      <c r="B1373" s="72">
        <v>1</v>
      </c>
      <c r="C1373" s="71">
        <v>32950000</v>
      </c>
      <c r="D1373" s="70" t="s">
        <v>1055</v>
      </c>
      <c r="E1373" s="73" t="s">
        <v>1177</v>
      </c>
      <c r="F1373" s="73" t="s">
        <v>128</v>
      </c>
      <c r="G1373" s="72" t="s">
        <v>300</v>
      </c>
      <c r="H1373" s="73" t="s">
        <v>1068</v>
      </c>
      <c r="I1373" s="85">
        <v>-337343.37</v>
      </c>
      <c r="J1373" s="85">
        <v>-264464.73</v>
      </c>
      <c r="K1373" s="85">
        <v>222231.9</v>
      </c>
      <c r="L1373" s="85">
        <v>0</v>
      </c>
      <c r="M1373" s="85">
        <v>0</v>
      </c>
      <c r="N1373" s="85">
        <v>-379576.2</v>
      </c>
      <c r="O1373" s="35">
        <f>ROWS($A$8:N1373)</f>
        <v>1366</v>
      </c>
      <c r="P1373" s="35" t="str">
        <f>IF($A1373='Signature Page'!$H$8,O1373,"")</f>
        <v/>
      </c>
      <c r="Q1373" s="35" t="str">
        <f>IFERROR(SMALL($P$8:$P$1794,ROWS($P$8:P1373)),"")</f>
        <v/>
      </c>
      <c r="R1373" s="31" t="str">
        <f t="shared" si="21"/>
        <v>P16032950000</v>
      </c>
      <c r="S1373" s="31"/>
      <c r="T1373" s="31"/>
      <c r="U1373" s="31"/>
    </row>
    <row r="1374" spans="1:21" x14ac:dyDescent="0.25">
      <c r="A1374" s="71" t="s">
        <v>90</v>
      </c>
      <c r="B1374" s="72">
        <v>1</v>
      </c>
      <c r="C1374" s="71">
        <v>32960000</v>
      </c>
      <c r="D1374" s="70" t="s">
        <v>1055</v>
      </c>
      <c r="E1374" s="73" t="s">
        <v>1177</v>
      </c>
      <c r="F1374" s="73" t="s">
        <v>128</v>
      </c>
      <c r="G1374" s="72" t="s">
        <v>301</v>
      </c>
      <c r="H1374" s="73" t="s">
        <v>1068</v>
      </c>
      <c r="I1374" s="85">
        <v>-52834.28</v>
      </c>
      <c r="J1374" s="85">
        <v>-8110.8</v>
      </c>
      <c r="K1374" s="85">
        <v>8949.9</v>
      </c>
      <c r="L1374" s="85">
        <v>0</v>
      </c>
      <c r="M1374" s="85">
        <v>0</v>
      </c>
      <c r="N1374" s="85">
        <v>-51995.18</v>
      </c>
      <c r="O1374" s="35">
        <f>ROWS($A$8:N1374)</f>
        <v>1367</v>
      </c>
      <c r="P1374" s="35" t="str">
        <f>IF($A1374='Signature Page'!$H$8,O1374,"")</f>
        <v/>
      </c>
      <c r="Q1374" s="35" t="str">
        <f>IFERROR(SMALL($P$8:$P$1794,ROWS($P$8:P1374)),"")</f>
        <v/>
      </c>
      <c r="R1374" s="31" t="str">
        <f t="shared" si="21"/>
        <v>P16032960000</v>
      </c>
      <c r="S1374" s="31"/>
      <c r="T1374" s="31"/>
      <c r="U1374" s="31"/>
    </row>
    <row r="1375" spans="1:21" x14ac:dyDescent="0.25">
      <c r="A1375" s="71" t="s">
        <v>90</v>
      </c>
      <c r="B1375" s="72">
        <v>1</v>
      </c>
      <c r="C1375" s="71">
        <v>32980000</v>
      </c>
      <c r="D1375" s="70" t="s">
        <v>1055</v>
      </c>
      <c r="E1375" s="73" t="s">
        <v>1177</v>
      </c>
      <c r="F1375" s="73" t="s">
        <v>128</v>
      </c>
      <c r="G1375" s="72" t="s">
        <v>302</v>
      </c>
      <c r="H1375" s="73" t="s">
        <v>1068</v>
      </c>
      <c r="I1375" s="85">
        <v>-45831.4</v>
      </c>
      <c r="J1375" s="85">
        <v>-38545.81</v>
      </c>
      <c r="K1375" s="85">
        <v>26836.5</v>
      </c>
      <c r="L1375" s="85">
        <v>0</v>
      </c>
      <c r="M1375" s="85">
        <v>0</v>
      </c>
      <c r="N1375" s="85">
        <v>-57540.71</v>
      </c>
      <c r="O1375" s="35">
        <f>ROWS($A$8:N1375)</f>
        <v>1368</v>
      </c>
      <c r="P1375" s="35" t="str">
        <f>IF($A1375='Signature Page'!$H$8,O1375,"")</f>
        <v/>
      </c>
      <c r="Q1375" s="35" t="str">
        <f>IFERROR(SMALL($P$8:$P$1794,ROWS($P$8:P1375)),"")</f>
        <v/>
      </c>
      <c r="R1375" s="31" t="str">
        <f t="shared" si="21"/>
        <v>P16032980000</v>
      </c>
      <c r="S1375" s="31"/>
      <c r="T1375" s="31"/>
      <c r="U1375" s="31"/>
    </row>
    <row r="1376" spans="1:21" x14ac:dyDescent="0.25">
      <c r="A1376" s="71" t="s">
        <v>90</v>
      </c>
      <c r="B1376" s="72">
        <v>1</v>
      </c>
      <c r="C1376" s="71">
        <v>32990000</v>
      </c>
      <c r="D1376" s="70" t="s">
        <v>1055</v>
      </c>
      <c r="E1376" s="73" t="s">
        <v>1177</v>
      </c>
      <c r="F1376" s="73" t="s">
        <v>128</v>
      </c>
      <c r="G1376" s="72" t="s">
        <v>303</v>
      </c>
      <c r="H1376" s="73" t="s">
        <v>1068</v>
      </c>
      <c r="I1376" s="85">
        <v>-58043.46</v>
      </c>
      <c r="J1376" s="85">
        <v>-194480.65</v>
      </c>
      <c r="K1376" s="85">
        <v>205461.11</v>
      </c>
      <c r="L1376" s="85">
        <v>0</v>
      </c>
      <c r="M1376" s="85">
        <v>0</v>
      </c>
      <c r="N1376" s="85">
        <v>-47062.999999999898</v>
      </c>
      <c r="O1376" s="35">
        <f>ROWS($A$8:N1376)</f>
        <v>1369</v>
      </c>
      <c r="P1376" s="35" t="str">
        <f>IF($A1376='Signature Page'!$H$8,O1376,"")</f>
        <v/>
      </c>
      <c r="Q1376" s="35" t="str">
        <f>IFERROR(SMALL($P$8:$P$1794,ROWS($P$8:P1376)),"")</f>
        <v/>
      </c>
      <c r="R1376" s="31" t="str">
        <f t="shared" si="21"/>
        <v>P16032990000</v>
      </c>
      <c r="S1376" s="31"/>
      <c r="T1376" s="31"/>
      <c r="U1376" s="31"/>
    </row>
    <row r="1377" spans="1:21" x14ac:dyDescent="0.25">
      <c r="A1377" s="71" t="s">
        <v>90</v>
      </c>
      <c r="B1377" s="72">
        <v>1</v>
      </c>
      <c r="C1377" s="71">
        <v>32990001</v>
      </c>
      <c r="D1377" s="70" t="s">
        <v>1055</v>
      </c>
      <c r="E1377" s="73" t="s">
        <v>1177</v>
      </c>
      <c r="F1377" s="73" t="s">
        <v>128</v>
      </c>
      <c r="G1377" s="72" t="s">
        <v>304</v>
      </c>
      <c r="H1377" s="73" t="s">
        <v>1068</v>
      </c>
      <c r="I1377" s="85">
        <v>-109191.86</v>
      </c>
      <c r="J1377" s="85">
        <v>-70235.5</v>
      </c>
      <c r="K1377" s="85">
        <v>41968.73</v>
      </c>
      <c r="L1377" s="85">
        <v>0</v>
      </c>
      <c r="M1377" s="85">
        <v>0</v>
      </c>
      <c r="N1377" s="85">
        <v>-137458.63</v>
      </c>
      <c r="O1377" s="35">
        <f>ROWS($A$8:N1377)</f>
        <v>1370</v>
      </c>
      <c r="P1377" s="35" t="str">
        <f>IF($A1377='Signature Page'!$H$8,O1377,"")</f>
        <v/>
      </c>
      <c r="Q1377" s="35" t="str">
        <f>IFERROR(SMALL($P$8:$P$1794,ROWS($P$8:P1377)),"")</f>
        <v/>
      </c>
      <c r="R1377" s="31" t="str">
        <f t="shared" si="21"/>
        <v>P16032990001</v>
      </c>
      <c r="S1377" s="31"/>
      <c r="T1377" s="31"/>
      <c r="U1377" s="31"/>
    </row>
    <row r="1378" spans="1:21" x14ac:dyDescent="0.25">
      <c r="A1378" s="71" t="s">
        <v>90</v>
      </c>
      <c r="B1378" s="72">
        <v>1</v>
      </c>
      <c r="C1378" s="71">
        <v>33160000</v>
      </c>
      <c r="D1378" s="70" t="s">
        <v>1057</v>
      </c>
      <c r="E1378" s="73" t="s">
        <v>1177</v>
      </c>
      <c r="F1378" s="73" t="s">
        <v>128</v>
      </c>
      <c r="G1378" s="72" t="s">
        <v>308</v>
      </c>
      <c r="H1378" s="73" t="s">
        <v>1068</v>
      </c>
      <c r="I1378" s="85">
        <v>-25507.46</v>
      </c>
      <c r="J1378" s="85">
        <v>0</v>
      </c>
      <c r="K1378" s="85">
        <v>1083.3599999999999</v>
      </c>
      <c r="L1378" s="85">
        <v>0</v>
      </c>
      <c r="M1378" s="85">
        <v>0</v>
      </c>
      <c r="N1378" s="85">
        <v>-24424.1</v>
      </c>
      <c r="O1378" s="35">
        <f>ROWS($A$8:N1378)</f>
        <v>1371</v>
      </c>
      <c r="P1378" s="35" t="str">
        <f>IF($A1378='Signature Page'!$H$8,O1378,"")</f>
        <v/>
      </c>
      <c r="Q1378" s="35" t="str">
        <f>IFERROR(SMALL($P$8:$P$1794,ROWS($P$8:P1378)),"")</f>
        <v/>
      </c>
      <c r="R1378" s="31" t="str">
        <f t="shared" si="21"/>
        <v>P16033160000</v>
      </c>
      <c r="S1378" s="31"/>
      <c r="T1378" s="31"/>
      <c r="U1378" s="31"/>
    </row>
    <row r="1379" spans="1:21" x14ac:dyDescent="0.25">
      <c r="A1379" s="71" t="s">
        <v>90</v>
      </c>
      <c r="B1379" s="72">
        <v>1</v>
      </c>
      <c r="C1379" s="71">
        <v>33590000</v>
      </c>
      <c r="D1379" s="70" t="s">
        <v>1053</v>
      </c>
      <c r="E1379" s="73" t="s">
        <v>1177</v>
      </c>
      <c r="F1379" s="73" t="s">
        <v>128</v>
      </c>
      <c r="G1379" s="72" t="s">
        <v>327</v>
      </c>
      <c r="H1379" s="73" t="s">
        <v>1068</v>
      </c>
      <c r="I1379" s="85">
        <v>-47081</v>
      </c>
      <c r="J1379" s="85">
        <v>-2357.15</v>
      </c>
      <c r="K1379" s="85">
        <v>27159.06</v>
      </c>
      <c r="L1379" s="85">
        <v>0</v>
      </c>
      <c r="M1379" s="85">
        <v>0</v>
      </c>
      <c r="N1379" s="85">
        <v>-22279.09</v>
      </c>
      <c r="O1379" s="35">
        <f>ROWS($A$8:N1379)</f>
        <v>1372</v>
      </c>
      <c r="P1379" s="35" t="str">
        <f>IF($A1379='Signature Page'!$H$8,O1379,"")</f>
        <v/>
      </c>
      <c r="Q1379" s="35" t="str">
        <f>IFERROR(SMALL($P$8:$P$1794,ROWS($P$8:P1379)),"")</f>
        <v/>
      </c>
      <c r="R1379" s="31" t="str">
        <f t="shared" si="21"/>
        <v>P16033590000</v>
      </c>
      <c r="S1379" s="31"/>
      <c r="T1379" s="31"/>
      <c r="U1379" s="31"/>
    </row>
    <row r="1380" spans="1:21" x14ac:dyDescent="0.25">
      <c r="A1380" s="71" t="s">
        <v>90</v>
      </c>
      <c r="B1380" s="72">
        <v>1</v>
      </c>
      <c r="C1380" s="71">
        <v>33720000</v>
      </c>
      <c r="D1380" s="70" t="s">
        <v>1053</v>
      </c>
      <c r="E1380" s="73" t="s">
        <v>1177</v>
      </c>
      <c r="F1380" s="73" t="s">
        <v>128</v>
      </c>
      <c r="G1380" s="72" t="s">
        <v>329</v>
      </c>
      <c r="H1380" s="73" t="s">
        <v>1068</v>
      </c>
      <c r="I1380" s="85">
        <v>-203338.27</v>
      </c>
      <c r="J1380" s="85">
        <v>-151815</v>
      </c>
      <c r="K1380" s="85">
        <v>151815.94</v>
      </c>
      <c r="L1380" s="85">
        <v>0</v>
      </c>
      <c r="M1380" s="85">
        <v>0</v>
      </c>
      <c r="N1380" s="85">
        <v>-203337.33</v>
      </c>
      <c r="O1380" s="35">
        <f>ROWS($A$8:N1380)</f>
        <v>1373</v>
      </c>
      <c r="P1380" s="35" t="str">
        <f>IF($A1380='Signature Page'!$H$8,O1380,"")</f>
        <v/>
      </c>
      <c r="Q1380" s="35" t="str">
        <f>IFERROR(SMALL($P$8:$P$1794,ROWS($P$8:P1380)),"")</f>
        <v/>
      </c>
      <c r="R1380" s="31" t="str">
        <f t="shared" si="21"/>
        <v>P16033720000</v>
      </c>
      <c r="S1380" s="31"/>
      <c r="T1380" s="31"/>
      <c r="U1380" s="31"/>
    </row>
    <row r="1381" spans="1:21" x14ac:dyDescent="0.25">
      <c r="A1381" s="71" t="s">
        <v>90</v>
      </c>
      <c r="B1381" s="72">
        <v>1</v>
      </c>
      <c r="C1381" s="71">
        <v>33960000</v>
      </c>
      <c r="D1381" s="70" t="s">
        <v>1053</v>
      </c>
      <c r="E1381" s="73" t="s">
        <v>1177</v>
      </c>
      <c r="F1381" s="73" t="s">
        <v>128</v>
      </c>
      <c r="G1381" s="72" t="s">
        <v>334</v>
      </c>
      <c r="H1381" s="73" t="s">
        <v>1068</v>
      </c>
      <c r="I1381" s="85">
        <v>-537222.86</v>
      </c>
      <c r="J1381" s="85">
        <v>-461027.96</v>
      </c>
      <c r="K1381" s="85">
        <v>219453.04</v>
      </c>
      <c r="L1381" s="85">
        <v>0</v>
      </c>
      <c r="M1381" s="85">
        <v>0</v>
      </c>
      <c r="N1381" s="85">
        <v>-778797.78</v>
      </c>
      <c r="O1381" s="35">
        <f>ROWS($A$8:N1381)</f>
        <v>1374</v>
      </c>
      <c r="P1381" s="35" t="str">
        <f>IF($A1381='Signature Page'!$H$8,O1381,"")</f>
        <v/>
      </c>
      <c r="Q1381" s="35" t="str">
        <f>IFERROR(SMALL($P$8:$P$1794,ROWS($P$8:P1381)),"")</f>
        <v/>
      </c>
      <c r="R1381" s="31" t="str">
        <f t="shared" si="21"/>
        <v>P16033960000</v>
      </c>
      <c r="S1381" s="31"/>
      <c r="T1381" s="31"/>
      <c r="U1381" s="31"/>
    </row>
    <row r="1382" spans="1:21" x14ac:dyDescent="0.25">
      <c r="A1382" s="71" t="s">
        <v>90</v>
      </c>
      <c r="B1382" s="72">
        <v>5</v>
      </c>
      <c r="C1382" s="71">
        <v>34640000</v>
      </c>
      <c r="D1382" s="70" t="s">
        <v>1055</v>
      </c>
      <c r="E1382" s="73" t="s">
        <v>1177</v>
      </c>
      <c r="F1382" s="73" t="s">
        <v>1101</v>
      </c>
      <c r="G1382" s="72" t="s">
        <v>358</v>
      </c>
      <c r="H1382" s="73" t="s">
        <v>1068</v>
      </c>
      <c r="I1382" s="85">
        <v>-4524.05</v>
      </c>
      <c r="J1382" s="85">
        <v>0</v>
      </c>
      <c r="K1382" s="85">
        <v>4797.95</v>
      </c>
      <c r="L1382" s="85">
        <v>-273.89999999999998</v>
      </c>
      <c r="M1382" s="85">
        <v>0</v>
      </c>
      <c r="N1382" s="85">
        <v>-3.4106051316484799E-13</v>
      </c>
      <c r="O1382" s="35">
        <f>ROWS($A$8:N1382)</f>
        <v>1375</v>
      </c>
      <c r="P1382" s="35" t="str">
        <f>IF($A1382='Signature Page'!$H$8,O1382,"")</f>
        <v/>
      </c>
      <c r="Q1382" s="35" t="str">
        <f>IFERROR(SMALL($P$8:$P$1794,ROWS($P$8:P1382)),"")</f>
        <v/>
      </c>
      <c r="R1382" s="31" t="str">
        <f t="shared" si="21"/>
        <v>P16034640000</v>
      </c>
      <c r="S1382" s="31"/>
      <c r="T1382" s="31"/>
      <c r="U1382" s="31"/>
    </row>
    <row r="1383" spans="1:21" x14ac:dyDescent="0.25">
      <c r="A1383" s="71" t="s">
        <v>90</v>
      </c>
      <c r="B1383" s="72">
        <v>5</v>
      </c>
      <c r="C1383" s="71">
        <v>35210000</v>
      </c>
      <c r="D1383" s="70" t="s">
        <v>1055</v>
      </c>
      <c r="E1383" s="73" t="s">
        <v>1177</v>
      </c>
      <c r="F1383" s="73" t="s">
        <v>1101</v>
      </c>
      <c r="G1383" s="72" t="s">
        <v>397</v>
      </c>
      <c r="H1383" s="73" t="s">
        <v>1068</v>
      </c>
      <c r="I1383" s="85">
        <v>-391799.92</v>
      </c>
      <c r="J1383" s="85">
        <v>-64993.1</v>
      </c>
      <c r="K1383" s="85">
        <v>380105.13</v>
      </c>
      <c r="L1383" s="85">
        <v>0</v>
      </c>
      <c r="M1383" s="85">
        <v>0</v>
      </c>
      <c r="N1383" s="85">
        <v>-76687.89</v>
      </c>
      <c r="O1383" s="35">
        <f>ROWS($A$8:N1383)</f>
        <v>1376</v>
      </c>
      <c r="P1383" s="35" t="str">
        <f>IF($A1383='Signature Page'!$H$8,O1383,"")</f>
        <v/>
      </c>
      <c r="Q1383" s="35" t="str">
        <f>IFERROR(SMALL($P$8:$P$1794,ROWS($P$8:P1383)),"")</f>
        <v/>
      </c>
      <c r="R1383" s="31" t="str">
        <f t="shared" si="21"/>
        <v>P16035210000</v>
      </c>
      <c r="S1383" s="31"/>
      <c r="T1383" s="31"/>
      <c r="U1383" s="31"/>
    </row>
    <row r="1384" spans="1:21" x14ac:dyDescent="0.25">
      <c r="A1384" s="71" t="s">
        <v>90</v>
      </c>
      <c r="B1384" s="72">
        <v>5</v>
      </c>
      <c r="C1384" s="71">
        <v>35210001</v>
      </c>
      <c r="D1384" s="70" t="s">
        <v>1055</v>
      </c>
      <c r="E1384" s="73" t="s">
        <v>1177</v>
      </c>
      <c r="F1384" s="73" t="s">
        <v>1101</v>
      </c>
      <c r="G1384" s="72" t="s">
        <v>398</v>
      </c>
      <c r="H1384" s="73" t="s">
        <v>1068</v>
      </c>
      <c r="I1384" s="85">
        <v>-668461.34</v>
      </c>
      <c r="J1384" s="85">
        <v>0</v>
      </c>
      <c r="K1384" s="85">
        <v>668461.34</v>
      </c>
      <c r="L1384" s="85">
        <v>0</v>
      </c>
      <c r="M1384" s="85">
        <v>0</v>
      </c>
      <c r="N1384" s="85">
        <v>0</v>
      </c>
      <c r="O1384" s="35">
        <f>ROWS($A$8:N1384)</f>
        <v>1377</v>
      </c>
      <c r="P1384" s="35" t="str">
        <f>IF($A1384='Signature Page'!$H$8,O1384,"")</f>
        <v/>
      </c>
      <c r="Q1384" s="35" t="str">
        <f>IFERROR(SMALL($P$8:$P$1794,ROWS($P$8:P1384)),"")</f>
        <v/>
      </c>
      <c r="R1384" s="31" t="str">
        <f t="shared" si="21"/>
        <v>P16035210001</v>
      </c>
      <c r="S1384" s="31"/>
      <c r="T1384" s="31"/>
      <c r="U1384" s="31"/>
    </row>
    <row r="1385" spans="1:21" x14ac:dyDescent="0.25">
      <c r="A1385" s="71" t="s">
        <v>90</v>
      </c>
      <c r="B1385" s="72">
        <v>5</v>
      </c>
      <c r="C1385" s="71">
        <v>35860000</v>
      </c>
      <c r="D1385" s="70" t="s">
        <v>1055</v>
      </c>
      <c r="E1385" s="73" t="s">
        <v>1177</v>
      </c>
      <c r="F1385" s="73" t="s">
        <v>1101</v>
      </c>
      <c r="G1385" s="72" t="s">
        <v>1178</v>
      </c>
      <c r="H1385" s="73" t="s">
        <v>1068</v>
      </c>
      <c r="I1385" s="85">
        <v>-416178.61</v>
      </c>
      <c r="J1385" s="85">
        <v>-122961.38</v>
      </c>
      <c r="K1385" s="85">
        <v>137447.76999999999</v>
      </c>
      <c r="L1385" s="85">
        <v>0</v>
      </c>
      <c r="M1385" s="85">
        <v>0</v>
      </c>
      <c r="N1385" s="85">
        <v>-401692.22</v>
      </c>
      <c r="O1385" s="35">
        <f>ROWS($A$8:N1385)</f>
        <v>1378</v>
      </c>
      <c r="P1385" s="35" t="str">
        <f>IF($A1385='Signature Page'!$H$8,O1385,"")</f>
        <v/>
      </c>
      <c r="Q1385" s="35" t="str">
        <f>IFERROR(SMALL($P$8:$P$1794,ROWS($P$8:P1385)),"")</f>
        <v/>
      </c>
      <c r="R1385" s="31" t="str">
        <f t="shared" si="21"/>
        <v>P16035860000</v>
      </c>
      <c r="S1385" s="31"/>
      <c r="T1385" s="31"/>
      <c r="U1385" s="31"/>
    </row>
    <row r="1386" spans="1:21" x14ac:dyDescent="0.25">
      <c r="A1386" s="71" t="s">
        <v>90</v>
      </c>
      <c r="B1386" s="72">
        <v>1</v>
      </c>
      <c r="C1386" s="71" t="s">
        <v>426</v>
      </c>
      <c r="D1386" s="70" t="s">
        <v>1055</v>
      </c>
      <c r="E1386" s="73" t="s">
        <v>1177</v>
      </c>
      <c r="F1386" s="73" t="s">
        <v>128</v>
      </c>
      <c r="G1386" s="72" t="s">
        <v>427</v>
      </c>
      <c r="H1386" s="73" t="s">
        <v>1068</v>
      </c>
      <c r="I1386" s="85">
        <v>-27863.26</v>
      </c>
      <c r="J1386" s="85">
        <v>0</v>
      </c>
      <c r="K1386" s="85">
        <v>0</v>
      </c>
      <c r="L1386" s="85">
        <v>0</v>
      </c>
      <c r="M1386" s="85">
        <v>0</v>
      </c>
      <c r="N1386" s="85">
        <v>-27863.26</v>
      </c>
      <c r="O1386" s="35">
        <f>ROWS($A$8:N1386)</f>
        <v>1379</v>
      </c>
      <c r="P1386" s="35" t="str">
        <f>IF($A1386='Signature Page'!$H$8,O1386,"")</f>
        <v/>
      </c>
      <c r="Q1386" s="35" t="str">
        <f>IFERROR(SMALL($P$8:$P$1794,ROWS($P$8:P1386)),"")</f>
        <v/>
      </c>
      <c r="R1386" s="31" t="str">
        <f t="shared" si="21"/>
        <v>P16035J60000</v>
      </c>
      <c r="S1386" s="31"/>
      <c r="T1386" s="31"/>
      <c r="U1386" s="31"/>
    </row>
    <row r="1387" spans="1:21" x14ac:dyDescent="0.25">
      <c r="A1387" s="71" t="s">
        <v>90</v>
      </c>
      <c r="B1387" s="72">
        <v>998</v>
      </c>
      <c r="C1387" s="71">
        <v>36008000</v>
      </c>
      <c r="D1387" s="70" t="s">
        <v>1054</v>
      </c>
      <c r="E1387" s="73" t="s">
        <v>1177</v>
      </c>
      <c r="F1387" s="73" t="s">
        <v>1105</v>
      </c>
      <c r="G1387" s="72" t="s">
        <v>1304</v>
      </c>
      <c r="H1387" s="73" t="s">
        <v>1068</v>
      </c>
      <c r="I1387" s="85">
        <v>-725000</v>
      </c>
      <c r="J1387" s="85">
        <v>0</v>
      </c>
      <c r="K1387" s="85">
        <v>23703.31</v>
      </c>
      <c r="L1387" s="85">
        <v>-638700</v>
      </c>
      <c r="M1387" s="85">
        <v>0</v>
      </c>
      <c r="N1387" s="85">
        <v>-1339996.69</v>
      </c>
      <c r="O1387" s="35">
        <f>ROWS($A$8:N1387)</f>
        <v>1380</v>
      </c>
      <c r="P1387" s="35" t="str">
        <f>IF($A1387='Signature Page'!$H$8,O1387,"")</f>
        <v/>
      </c>
      <c r="Q1387" s="35" t="str">
        <f>IFERROR(SMALL($P$8:$P$1794,ROWS($P$8:P1387)),"")</f>
        <v/>
      </c>
      <c r="R1387" s="31" t="str">
        <f t="shared" si="21"/>
        <v>P16036008000</v>
      </c>
      <c r="S1387" s="31"/>
      <c r="T1387" s="31"/>
      <c r="U1387" s="31"/>
    </row>
    <row r="1388" spans="1:21" x14ac:dyDescent="0.25">
      <c r="A1388" s="71" t="s">
        <v>90</v>
      </c>
      <c r="B1388" s="72">
        <v>998</v>
      </c>
      <c r="C1388" s="71">
        <v>36038000</v>
      </c>
      <c r="D1388" s="70" t="s">
        <v>1054</v>
      </c>
      <c r="E1388" s="73" t="s">
        <v>1177</v>
      </c>
      <c r="F1388" s="73" t="s">
        <v>1105</v>
      </c>
      <c r="G1388" s="72" t="s">
        <v>1306</v>
      </c>
      <c r="H1388" s="73" t="s">
        <v>1068</v>
      </c>
      <c r="I1388" s="85">
        <v>3811801</v>
      </c>
      <c r="J1388" s="85">
        <v>0</v>
      </c>
      <c r="K1388" s="85">
        <v>0</v>
      </c>
      <c r="L1388" s="85">
        <v>0</v>
      </c>
      <c r="M1388" s="85">
        <v>0</v>
      </c>
      <c r="N1388" s="85">
        <v>3811801</v>
      </c>
      <c r="O1388" s="35">
        <f>ROWS($A$8:N1388)</f>
        <v>1381</v>
      </c>
      <c r="P1388" s="35" t="str">
        <f>IF($A1388='Signature Page'!$H$8,O1388,"")</f>
        <v/>
      </c>
      <c r="Q1388" s="35" t="str">
        <f>IFERROR(SMALL($P$8:$P$1794,ROWS($P$8:P1388)),"")</f>
        <v/>
      </c>
      <c r="R1388" s="31" t="str">
        <f t="shared" si="21"/>
        <v>P16036038000</v>
      </c>
      <c r="S1388" s="31"/>
      <c r="T1388" s="31"/>
      <c r="U1388" s="31"/>
    </row>
    <row r="1389" spans="1:21" x14ac:dyDescent="0.25">
      <c r="A1389" s="71" t="s">
        <v>90</v>
      </c>
      <c r="B1389" s="72">
        <v>1</v>
      </c>
      <c r="C1389" s="71">
        <v>36300000</v>
      </c>
      <c r="D1389" s="70" t="s">
        <v>1053</v>
      </c>
      <c r="E1389" s="73" t="s">
        <v>1177</v>
      </c>
      <c r="F1389" s="73" t="s">
        <v>128</v>
      </c>
      <c r="G1389" s="72" t="s">
        <v>435</v>
      </c>
      <c r="H1389" s="73" t="s">
        <v>1068</v>
      </c>
      <c r="I1389" s="85">
        <v>-0.33</v>
      </c>
      <c r="J1389" s="85">
        <v>0</v>
      </c>
      <c r="K1389" s="85">
        <v>0</v>
      </c>
      <c r="L1389" s="85">
        <v>0</v>
      </c>
      <c r="M1389" s="85">
        <v>0</v>
      </c>
      <c r="N1389" s="85">
        <v>-0.33</v>
      </c>
      <c r="O1389" s="35">
        <f>ROWS($A$8:N1389)</f>
        <v>1382</v>
      </c>
      <c r="P1389" s="35" t="str">
        <f>IF($A1389='Signature Page'!$H$8,O1389,"")</f>
        <v/>
      </c>
      <c r="Q1389" s="35" t="str">
        <f>IFERROR(SMALL($P$8:$P$1794,ROWS($P$8:P1389)),"")</f>
        <v/>
      </c>
      <c r="R1389" s="31" t="str">
        <f t="shared" si="21"/>
        <v>P16036300000</v>
      </c>
      <c r="S1389" s="31"/>
      <c r="T1389" s="31"/>
      <c r="U1389" s="31"/>
    </row>
    <row r="1390" spans="1:21" x14ac:dyDescent="0.25">
      <c r="A1390" s="71" t="s">
        <v>90</v>
      </c>
      <c r="B1390" s="72">
        <v>5</v>
      </c>
      <c r="C1390" s="71">
        <v>37820000</v>
      </c>
      <c r="D1390" s="70" t="s">
        <v>1057</v>
      </c>
      <c r="E1390" s="73" t="s">
        <v>1177</v>
      </c>
      <c r="F1390" s="73" t="s">
        <v>1101</v>
      </c>
      <c r="G1390" s="72" t="s">
        <v>1442</v>
      </c>
      <c r="H1390" s="73" t="s">
        <v>1068</v>
      </c>
      <c r="I1390" s="85">
        <v>-152386.76</v>
      </c>
      <c r="J1390" s="85">
        <v>-289244</v>
      </c>
      <c r="K1390" s="85">
        <v>88540.7</v>
      </c>
      <c r="L1390" s="85">
        <v>273.89999999999998</v>
      </c>
      <c r="M1390" s="85">
        <v>0</v>
      </c>
      <c r="N1390" s="85">
        <v>-352816.16</v>
      </c>
      <c r="O1390" s="35">
        <f>ROWS($A$8:N1390)</f>
        <v>1383</v>
      </c>
      <c r="P1390" s="35" t="str">
        <f>IF($A1390='Signature Page'!$H$8,O1390,"")</f>
        <v/>
      </c>
      <c r="Q1390" s="35" t="str">
        <f>IFERROR(SMALL($P$8:$P$1794,ROWS($P$8:P1390)),"")</f>
        <v/>
      </c>
      <c r="R1390" s="31" t="str">
        <f t="shared" si="21"/>
        <v>P16037820000</v>
      </c>
      <c r="S1390" s="31"/>
      <c r="T1390" s="31"/>
      <c r="U1390" s="31"/>
    </row>
    <row r="1391" spans="1:21" x14ac:dyDescent="0.25">
      <c r="A1391" s="71" t="s">
        <v>90</v>
      </c>
      <c r="B1391" s="72">
        <v>5</v>
      </c>
      <c r="C1391" s="71">
        <v>37980000</v>
      </c>
      <c r="D1391" s="70" t="s">
        <v>1057</v>
      </c>
      <c r="E1391" s="73" t="s">
        <v>1177</v>
      </c>
      <c r="F1391" s="73" t="s">
        <v>1101</v>
      </c>
      <c r="G1391" s="72" t="s">
        <v>1443</v>
      </c>
      <c r="H1391" s="73" t="s">
        <v>1068</v>
      </c>
      <c r="I1391" s="85">
        <v>-46555.68</v>
      </c>
      <c r="J1391" s="85">
        <v>-50000</v>
      </c>
      <c r="K1391" s="85">
        <v>95568.71</v>
      </c>
      <c r="L1391" s="85">
        <v>0</v>
      </c>
      <c r="M1391" s="85">
        <v>0</v>
      </c>
      <c r="N1391" s="85">
        <v>-986.97000000000105</v>
      </c>
      <c r="O1391" s="35">
        <f>ROWS($A$8:N1391)</f>
        <v>1384</v>
      </c>
      <c r="P1391" s="35" t="str">
        <f>IF($A1391='Signature Page'!$H$8,O1391,"")</f>
        <v/>
      </c>
      <c r="Q1391" s="35" t="str">
        <f>IFERROR(SMALL($P$8:$P$1794,ROWS($P$8:P1391)),"")</f>
        <v/>
      </c>
      <c r="R1391" s="31" t="str">
        <f t="shared" si="21"/>
        <v>P16037980000</v>
      </c>
      <c r="S1391" s="31"/>
      <c r="T1391" s="31"/>
      <c r="U1391" s="31"/>
    </row>
    <row r="1392" spans="1:21" x14ac:dyDescent="0.25">
      <c r="A1392" s="71" t="s">
        <v>90</v>
      </c>
      <c r="B1392" s="72">
        <v>5</v>
      </c>
      <c r="C1392" s="71" t="s">
        <v>502</v>
      </c>
      <c r="D1392" s="70" t="s">
        <v>1055</v>
      </c>
      <c r="E1392" s="73" t="s">
        <v>1177</v>
      </c>
      <c r="F1392" s="73" t="s">
        <v>1101</v>
      </c>
      <c r="G1392" s="72" t="s">
        <v>503</v>
      </c>
      <c r="H1392" s="73" t="s">
        <v>1068</v>
      </c>
      <c r="I1392" s="85">
        <v>-42343.18</v>
      </c>
      <c r="J1392" s="85">
        <v>0</v>
      </c>
      <c r="K1392" s="85">
        <v>4052.4</v>
      </c>
      <c r="L1392" s="85">
        <v>0</v>
      </c>
      <c r="M1392" s="85">
        <v>0</v>
      </c>
      <c r="N1392" s="85">
        <v>-38290.78</v>
      </c>
      <c r="O1392" s="35">
        <f>ROWS($A$8:N1392)</f>
        <v>1385</v>
      </c>
      <c r="P1392" s="35" t="str">
        <f>IF($A1392='Signature Page'!$H$8,O1392,"")</f>
        <v/>
      </c>
      <c r="Q1392" s="35" t="str">
        <f>IFERROR(SMALL($P$8:$P$1794,ROWS($P$8:P1392)),"")</f>
        <v/>
      </c>
      <c r="R1392" s="31" t="str">
        <f t="shared" si="21"/>
        <v>P16037D60000</v>
      </c>
      <c r="S1392" s="31"/>
      <c r="T1392" s="31"/>
      <c r="U1392" s="31"/>
    </row>
    <row r="1393" spans="1:21" x14ac:dyDescent="0.25">
      <c r="A1393" s="71" t="s">
        <v>90</v>
      </c>
      <c r="B1393" s="72">
        <v>1</v>
      </c>
      <c r="C1393" s="71" t="s">
        <v>506</v>
      </c>
      <c r="D1393" s="70" t="s">
        <v>1054</v>
      </c>
      <c r="E1393" s="73" t="s">
        <v>1177</v>
      </c>
      <c r="F1393" s="73" t="s">
        <v>128</v>
      </c>
      <c r="G1393" s="72" t="s">
        <v>507</v>
      </c>
      <c r="H1393" s="73" t="s">
        <v>1068</v>
      </c>
      <c r="I1393" s="85">
        <v>-85958.52</v>
      </c>
      <c r="J1393" s="85">
        <v>-103214.5</v>
      </c>
      <c r="K1393" s="85">
        <v>171249.58</v>
      </c>
      <c r="L1393" s="85">
        <v>0</v>
      </c>
      <c r="M1393" s="85">
        <v>0</v>
      </c>
      <c r="N1393" s="85">
        <v>-17923.4399999999</v>
      </c>
      <c r="O1393" s="35">
        <f>ROWS($A$8:N1393)</f>
        <v>1386</v>
      </c>
      <c r="P1393" s="35" t="str">
        <f>IF($A1393='Signature Page'!$H$8,O1393,"")</f>
        <v/>
      </c>
      <c r="Q1393" s="35" t="str">
        <f>IFERROR(SMALL($P$8:$P$1794,ROWS($P$8:P1393)),"")</f>
        <v/>
      </c>
      <c r="R1393" s="31" t="str">
        <f t="shared" si="21"/>
        <v>P16037J50000</v>
      </c>
      <c r="S1393" s="31"/>
      <c r="T1393" s="31"/>
      <c r="U1393" s="31"/>
    </row>
    <row r="1394" spans="1:21" x14ac:dyDescent="0.25">
      <c r="A1394" s="71" t="s">
        <v>90</v>
      </c>
      <c r="B1394" s="72">
        <v>1</v>
      </c>
      <c r="C1394" s="71">
        <v>38330000</v>
      </c>
      <c r="D1394" s="70" t="s">
        <v>1053</v>
      </c>
      <c r="E1394" s="73" t="s">
        <v>1177</v>
      </c>
      <c r="F1394" s="73" t="s">
        <v>128</v>
      </c>
      <c r="G1394" s="72" t="s">
        <v>538</v>
      </c>
      <c r="H1394" s="73" t="s">
        <v>1068</v>
      </c>
      <c r="I1394" s="85">
        <v>-141417.48000000001</v>
      </c>
      <c r="J1394" s="85">
        <v>-59145.01</v>
      </c>
      <c r="K1394" s="85">
        <v>100.75</v>
      </c>
      <c r="L1394" s="85">
        <v>75000</v>
      </c>
      <c r="M1394" s="85">
        <v>0</v>
      </c>
      <c r="N1394" s="85">
        <v>-125461.74</v>
      </c>
      <c r="O1394" s="35">
        <f>ROWS($A$8:N1394)</f>
        <v>1387</v>
      </c>
      <c r="P1394" s="35" t="str">
        <f>IF($A1394='Signature Page'!$H$8,O1394,"")</f>
        <v/>
      </c>
      <c r="Q1394" s="35" t="str">
        <f>IFERROR(SMALL($P$8:$P$1794,ROWS($P$8:P1394)),"")</f>
        <v/>
      </c>
      <c r="R1394" s="31" t="str">
        <f t="shared" si="21"/>
        <v>P16038330000</v>
      </c>
      <c r="S1394" s="31"/>
      <c r="T1394" s="31"/>
      <c r="U1394" s="31"/>
    </row>
    <row r="1395" spans="1:21" x14ac:dyDescent="0.25">
      <c r="A1395" s="71" t="s">
        <v>90</v>
      </c>
      <c r="B1395" s="72">
        <v>1</v>
      </c>
      <c r="C1395" s="71" t="s">
        <v>566</v>
      </c>
      <c r="D1395" s="70" t="s">
        <v>1054</v>
      </c>
      <c r="E1395" s="73" t="s">
        <v>1177</v>
      </c>
      <c r="F1395" s="73" t="s">
        <v>128</v>
      </c>
      <c r="G1395" s="72" t="s">
        <v>567</v>
      </c>
      <c r="H1395" s="73" t="s">
        <v>1068</v>
      </c>
      <c r="I1395" s="85">
        <v>-38166.06</v>
      </c>
      <c r="J1395" s="85">
        <v>0</v>
      </c>
      <c r="K1395" s="85">
        <v>0</v>
      </c>
      <c r="L1395" s="85">
        <v>0</v>
      </c>
      <c r="M1395" s="85">
        <v>0</v>
      </c>
      <c r="N1395" s="85">
        <v>-38166.06</v>
      </c>
      <c r="O1395" s="35">
        <f>ROWS($A$8:N1395)</f>
        <v>1388</v>
      </c>
      <c r="P1395" s="35" t="str">
        <f>IF($A1395='Signature Page'!$H$8,O1395,"")</f>
        <v/>
      </c>
      <c r="Q1395" s="35" t="str">
        <f>IFERROR(SMALL($P$8:$P$1794,ROWS($P$8:P1395)),"")</f>
        <v/>
      </c>
      <c r="R1395" s="31" t="str">
        <f t="shared" si="21"/>
        <v>P16038J10000</v>
      </c>
      <c r="S1395" s="31"/>
      <c r="T1395" s="31"/>
      <c r="U1395" s="31"/>
    </row>
    <row r="1396" spans="1:21" x14ac:dyDescent="0.25">
      <c r="A1396" s="71" t="s">
        <v>90</v>
      </c>
      <c r="B1396" s="72">
        <v>998</v>
      </c>
      <c r="C1396" s="71">
        <v>39078000</v>
      </c>
      <c r="D1396" s="70" t="s">
        <v>1054</v>
      </c>
      <c r="E1396" s="73" t="s">
        <v>1177</v>
      </c>
      <c r="F1396" s="73" t="s">
        <v>1105</v>
      </c>
      <c r="G1396" s="72" t="s">
        <v>1299</v>
      </c>
      <c r="H1396" s="73" t="s">
        <v>1068</v>
      </c>
      <c r="I1396" s="85">
        <v>-250175</v>
      </c>
      <c r="J1396" s="85">
        <v>0</v>
      </c>
      <c r="K1396" s="85">
        <v>279344.36</v>
      </c>
      <c r="L1396" s="85">
        <v>-2509156</v>
      </c>
      <c r="M1396" s="85">
        <v>0</v>
      </c>
      <c r="N1396" s="85">
        <v>-2479986.64</v>
      </c>
      <c r="O1396" s="35">
        <f>ROWS($A$8:N1396)</f>
        <v>1389</v>
      </c>
      <c r="P1396" s="35" t="str">
        <f>IF($A1396='Signature Page'!$H$8,O1396,"")</f>
        <v/>
      </c>
      <c r="Q1396" s="35" t="str">
        <f>IFERROR(SMALL($P$8:$P$1794,ROWS($P$8:P1396)),"")</f>
        <v/>
      </c>
      <c r="R1396" s="31" t="str">
        <f t="shared" si="21"/>
        <v>P16039078000</v>
      </c>
      <c r="S1396" s="31"/>
      <c r="T1396" s="31"/>
      <c r="U1396" s="31"/>
    </row>
    <row r="1397" spans="1:21" x14ac:dyDescent="0.25">
      <c r="A1397" s="71" t="s">
        <v>90</v>
      </c>
      <c r="B1397" s="72">
        <v>1</v>
      </c>
      <c r="C1397" s="71">
        <v>39580000</v>
      </c>
      <c r="D1397" s="70" t="s">
        <v>1057</v>
      </c>
      <c r="E1397" s="73" t="s">
        <v>1177</v>
      </c>
      <c r="F1397" s="73" t="s">
        <v>128</v>
      </c>
      <c r="G1397" s="72" t="s">
        <v>579</v>
      </c>
      <c r="H1397" s="73" t="s">
        <v>1068</v>
      </c>
      <c r="I1397" s="85">
        <v>-1087399.26</v>
      </c>
      <c r="J1397" s="85">
        <v>-13725</v>
      </c>
      <c r="K1397" s="85">
        <v>0</v>
      </c>
      <c r="L1397" s="85">
        <v>147856</v>
      </c>
      <c r="M1397" s="85">
        <v>0</v>
      </c>
      <c r="N1397" s="85">
        <v>-953268.26</v>
      </c>
      <c r="O1397" s="35">
        <f>ROWS($A$8:N1397)</f>
        <v>1390</v>
      </c>
      <c r="P1397" s="35" t="str">
        <f>IF($A1397='Signature Page'!$H$8,O1397,"")</f>
        <v/>
      </c>
      <c r="Q1397" s="35" t="str">
        <f>IFERROR(SMALL($P$8:$P$1794,ROWS($P$8:P1397)),"")</f>
        <v/>
      </c>
      <c r="R1397" s="31" t="str">
        <f t="shared" si="21"/>
        <v>P16039580000</v>
      </c>
      <c r="S1397" s="31"/>
      <c r="T1397" s="31"/>
      <c r="U1397" s="31"/>
    </row>
    <row r="1398" spans="1:21" x14ac:dyDescent="0.25">
      <c r="A1398" s="71" t="s">
        <v>90</v>
      </c>
      <c r="B1398" s="72">
        <v>59</v>
      </c>
      <c r="C1398" s="71">
        <v>41590000</v>
      </c>
      <c r="D1398" s="70" t="s">
        <v>1055</v>
      </c>
      <c r="E1398" s="73" t="s">
        <v>1177</v>
      </c>
      <c r="F1398" s="73" t="s">
        <v>1110</v>
      </c>
      <c r="G1398" s="72" t="s">
        <v>623</v>
      </c>
      <c r="H1398" s="73" t="s">
        <v>1068</v>
      </c>
      <c r="I1398" s="85">
        <v>-3297127.71</v>
      </c>
      <c r="J1398" s="85">
        <v>-62026.57</v>
      </c>
      <c r="K1398" s="85">
        <v>0</v>
      </c>
      <c r="L1398" s="85">
        <v>0</v>
      </c>
      <c r="M1398" s="85">
        <v>0</v>
      </c>
      <c r="N1398" s="85">
        <v>-3359154.28</v>
      </c>
      <c r="O1398" s="35">
        <f>ROWS($A$8:N1398)</f>
        <v>1391</v>
      </c>
      <c r="P1398" s="35" t="str">
        <f>IF($A1398='Signature Page'!$H$8,O1398,"")</f>
        <v/>
      </c>
      <c r="Q1398" s="35" t="str">
        <f>IFERROR(SMALL($P$8:$P$1794,ROWS($P$8:P1398)),"")</f>
        <v/>
      </c>
      <c r="R1398" s="31" t="str">
        <f t="shared" si="21"/>
        <v>P16041590000</v>
      </c>
      <c r="S1398" s="31"/>
      <c r="T1398" s="31"/>
      <c r="U1398" s="31"/>
    </row>
    <row r="1399" spans="1:21" x14ac:dyDescent="0.25">
      <c r="A1399" s="71" t="s">
        <v>90</v>
      </c>
      <c r="B1399" s="72">
        <v>59</v>
      </c>
      <c r="C1399" s="71">
        <v>43080000</v>
      </c>
      <c r="D1399" s="70" t="s">
        <v>1055</v>
      </c>
      <c r="E1399" s="73" t="s">
        <v>1177</v>
      </c>
      <c r="F1399" s="73" t="s">
        <v>1110</v>
      </c>
      <c r="G1399" s="72" t="s">
        <v>665</v>
      </c>
      <c r="H1399" s="73" t="s">
        <v>1068</v>
      </c>
      <c r="I1399" s="85">
        <v>-3066428.84</v>
      </c>
      <c r="J1399" s="85">
        <v>-58541.88</v>
      </c>
      <c r="K1399" s="85">
        <v>0</v>
      </c>
      <c r="L1399" s="85">
        <v>100000</v>
      </c>
      <c r="M1399" s="85">
        <v>0</v>
      </c>
      <c r="N1399" s="85">
        <v>-3024970.72</v>
      </c>
      <c r="O1399" s="35">
        <f>ROWS($A$8:N1399)</f>
        <v>1392</v>
      </c>
      <c r="P1399" s="35" t="str">
        <f>IF($A1399='Signature Page'!$H$8,O1399,"")</f>
        <v/>
      </c>
      <c r="Q1399" s="35" t="str">
        <f>IFERROR(SMALL($P$8:$P$1794,ROWS($P$8:P1399)),"")</f>
        <v/>
      </c>
      <c r="R1399" s="31" t="str">
        <f t="shared" si="21"/>
        <v>P16043080000</v>
      </c>
      <c r="S1399" s="31"/>
      <c r="T1399" s="31"/>
      <c r="U1399" s="31"/>
    </row>
    <row r="1400" spans="1:21" x14ac:dyDescent="0.25">
      <c r="A1400" s="71" t="s">
        <v>90</v>
      </c>
      <c r="B1400" s="72">
        <v>59</v>
      </c>
      <c r="C1400" s="71">
        <v>43580000</v>
      </c>
      <c r="D1400" s="70" t="s">
        <v>1055</v>
      </c>
      <c r="E1400" s="73" t="s">
        <v>1177</v>
      </c>
      <c r="F1400" s="73" t="s">
        <v>1110</v>
      </c>
      <c r="G1400" s="72" t="s">
        <v>671</v>
      </c>
      <c r="H1400" s="73" t="s">
        <v>1068</v>
      </c>
      <c r="I1400" s="85">
        <v>-525280.36</v>
      </c>
      <c r="J1400" s="85">
        <v>-317365.08</v>
      </c>
      <c r="K1400" s="85">
        <v>0</v>
      </c>
      <c r="L1400" s="85">
        <v>200000</v>
      </c>
      <c r="M1400" s="85">
        <v>0</v>
      </c>
      <c r="N1400" s="85">
        <v>-642645.43999999994</v>
      </c>
      <c r="O1400" s="35">
        <f>ROWS($A$8:N1400)</f>
        <v>1393</v>
      </c>
      <c r="P1400" s="35" t="str">
        <f>IF($A1400='Signature Page'!$H$8,O1400,"")</f>
        <v/>
      </c>
      <c r="Q1400" s="35" t="str">
        <f>IFERROR(SMALL($P$8:$P$1794,ROWS($P$8:P1400)),"")</f>
        <v/>
      </c>
      <c r="R1400" s="31" t="str">
        <f t="shared" si="21"/>
        <v>P16043580000</v>
      </c>
      <c r="S1400" s="31"/>
      <c r="T1400" s="31"/>
      <c r="U1400" s="31"/>
    </row>
    <row r="1401" spans="1:21" x14ac:dyDescent="0.25">
      <c r="A1401" s="71" t="s">
        <v>90</v>
      </c>
      <c r="B1401" s="72">
        <v>1</v>
      </c>
      <c r="C1401" s="71">
        <v>45120000</v>
      </c>
      <c r="D1401" s="70" t="s">
        <v>1057</v>
      </c>
      <c r="E1401" s="73" t="s">
        <v>1177</v>
      </c>
      <c r="F1401" s="73" t="s">
        <v>128</v>
      </c>
      <c r="G1401" s="72" t="s">
        <v>756</v>
      </c>
      <c r="H1401" s="73" t="s">
        <v>1068</v>
      </c>
      <c r="I1401" s="85">
        <v>-17074.29</v>
      </c>
      <c r="J1401" s="85">
        <v>-321.16000000000003</v>
      </c>
      <c r="K1401" s="85">
        <v>0</v>
      </c>
      <c r="L1401" s="85">
        <v>0</v>
      </c>
      <c r="M1401" s="85">
        <v>0</v>
      </c>
      <c r="N1401" s="85">
        <v>-17395.45</v>
      </c>
      <c r="O1401" s="35">
        <f>ROWS($A$8:N1401)</f>
        <v>1394</v>
      </c>
      <c r="P1401" s="35" t="str">
        <f>IF($A1401='Signature Page'!$H$8,O1401,"")</f>
        <v/>
      </c>
      <c r="Q1401" s="35" t="str">
        <f>IFERROR(SMALL($P$8:$P$1794,ROWS($P$8:P1401)),"")</f>
        <v/>
      </c>
      <c r="R1401" s="31" t="str">
        <f t="shared" si="21"/>
        <v>P16045120000</v>
      </c>
      <c r="S1401" s="31"/>
      <c r="T1401" s="31"/>
      <c r="U1401" s="31"/>
    </row>
    <row r="1402" spans="1:21" x14ac:dyDescent="0.25">
      <c r="A1402" s="71" t="s">
        <v>90</v>
      </c>
      <c r="B1402" s="72">
        <v>5</v>
      </c>
      <c r="C1402" s="71">
        <v>50550000</v>
      </c>
      <c r="D1402" s="70" t="s">
        <v>1055</v>
      </c>
      <c r="E1402" s="73" t="s">
        <v>1177</v>
      </c>
      <c r="F1402" s="73" t="s">
        <v>1101</v>
      </c>
      <c r="G1402" s="72" t="s">
        <v>982</v>
      </c>
      <c r="H1402" s="73" t="s">
        <v>1068</v>
      </c>
      <c r="I1402" s="85">
        <v>-496452.92</v>
      </c>
      <c r="J1402" s="85">
        <v>-4658121.9000000004</v>
      </c>
      <c r="K1402" s="85">
        <v>6171411.4699999997</v>
      </c>
      <c r="L1402" s="85">
        <v>0</v>
      </c>
      <c r="M1402" s="85">
        <v>0</v>
      </c>
      <c r="N1402" s="85">
        <v>1016836.65</v>
      </c>
      <c r="O1402" s="35">
        <f>ROWS($A$8:N1402)</f>
        <v>1395</v>
      </c>
      <c r="P1402" s="35" t="str">
        <f>IF($A1402='Signature Page'!$H$8,O1402,"")</f>
        <v/>
      </c>
      <c r="Q1402" s="35" t="str">
        <f>IFERROR(SMALL($P$8:$P$1794,ROWS($P$8:P1402)),"")</f>
        <v/>
      </c>
      <c r="R1402" s="31" t="str">
        <f t="shared" si="21"/>
        <v>P16050550000</v>
      </c>
      <c r="S1402" s="31"/>
      <c r="T1402" s="31"/>
      <c r="U1402" s="31"/>
    </row>
    <row r="1403" spans="1:21" x14ac:dyDescent="0.25">
      <c r="A1403" s="71" t="s">
        <v>90</v>
      </c>
      <c r="B1403" s="72">
        <v>5</v>
      </c>
      <c r="C1403" s="71" t="s">
        <v>1272</v>
      </c>
      <c r="D1403" s="70" t="s">
        <v>1055</v>
      </c>
      <c r="E1403" s="73" t="s">
        <v>1177</v>
      </c>
      <c r="F1403" s="73" t="s">
        <v>1101</v>
      </c>
      <c r="G1403" s="72" t="s">
        <v>1444</v>
      </c>
      <c r="H1403" s="73" t="s">
        <v>1068</v>
      </c>
      <c r="I1403" s="85">
        <v>-978353.23</v>
      </c>
      <c r="J1403" s="85">
        <v>0</v>
      </c>
      <c r="K1403" s="85">
        <v>978353.23</v>
      </c>
      <c r="L1403" s="85">
        <v>0</v>
      </c>
      <c r="M1403" s="85">
        <v>0</v>
      </c>
      <c r="N1403" s="85">
        <v>0</v>
      </c>
      <c r="O1403" s="35">
        <f>ROWS($A$8:N1403)</f>
        <v>1396</v>
      </c>
      <c r="P1403" s="35" t="str">
        <f>IF($A1403='Signature Page'!$H$8,O1403,"")</f>
        <v/>
      </c>
      <c r="Q1403" s="35" t="str">
        <f>IFERROR(SMALL($P$8:$P$1794,ROWS($P$8:P1403)),"")</f>
        <v/>
      </c>
      <c r="R1403" s="31" t="str">
        <f t="shared" si="21"/>
        <v>P16051C10024</v>
      </c>
      <c r="S1403" s="31"/>
      <c r="T1403" s="31"/>
      <c r="U1403" s="31"/>
    </row>
    <row r="1404" spans="1:21" x14ac:dyDescent="0.25">
      <c r="A1404" s="71" t="s">
        <v>90</v>
      </c>
      <c r="B1404" s="72">
        <v>5</v>
      </c>
      <c r="C1404" s="71" t="s">
        <v>1345</v>
      </c>
      <c r="D1404" s="70" t="s">
        <v>1055</v>
      </c>
      <c r="E1404" s="73" t="s">
        <v>1177</v>
      </c>
      <c r="F1404" s="73" t="s">
        <v>1101</v>
      </c>
      <c r="G1404" s="72" t="s">
        <v>1346</v>
      </c>
      <c r="H1404" s="73" t="s">
        <v>1068</v>
      </c>
      <c r="I1404" s="85">
        <v>33550.699999999997</v>
      </c>
      <c r="J1404" s="85">
        <v>-222377.75</v>
      </c>
      <c r="K1404" s="85">
        <v>317582.28000000003</v>
      </c>
      <c r="L1404" s="85">
        <v>0</v>
      </c>
      <c r="M1404" s="85">
        <v>0</v>
      </c>
      <c r="N1404" s="85">
        <v>128755.23</v>
      </c>
      <c r="O1404" s="35">
        <f>ROWS($A$8:N1404)</f>
        <v>1397</v>
      </c>
      <c r="P1404" s="35" t="str">
        <f>IF($A1404='Signature Page'!$H$8,O1404,"")</f>
        <v/>
      </c>
      <c r="Q1404" s="35" t="str">
        <f>IFERROR(SMALL($P$8:$P$1794,ROWS($P$8:P1404)),"")</f>
        <v/>
      </c>
      <c r="R1404" s="31" t="str">
        <f t="shared" si="21"/>
        <v>P16051C60001</v>
      </c>
      <c r="S1404" s="31"/>
      <c r="T1404" s="31"/>
      <c r="U1404" s="31"/>
    </row>
    <row r="1405" spans="1:21" x14ac:dyDescent="0.25">
      <c r="A1405" s="71" t="s">
        <v>90</v>
      </c>
      <c r="B1405" s="72">
        <v>5</v>
      </c>
      <c r="C1405" s="71" t="s">
        <v>1522</v>
      </c>
      <c r="D1405" s="70" t="s">
        <v>1055</v>
      </c>
      <c r="E1405" s="73" t="s">
        <v>1177</v>
      </c>
      <c r="F1405" s="73" t="s">
        <v>1101</v>
      </c>
      <c r="G1405" s="72" t="s">
        <v>1523</v>
      </c>
      <c r="H1405" s="73" t="s">
        <v>1068</v>
      </c>
      <c r="I1405" s="85">
        <v>0</v>
      </c>
      <c r="J1405" s="85">
        <v>0</v>
      </c>
      <c r="K1405" s="85">
        <v>336300.27</v>
      </c>
      <c r="L1405" s="85">
        <v>0</v>
      </c>
      <c r="M1405" s="85">
        <v>0</v>
      </c>
      <c r="N1405" s="85">
        <v>336300.27</v>
      </c>
      <c r="O1405" s="35">
        <f>ROWS($A$8:N1405)</f>
        <v>1398</v>
      </c>
      <c r="P1405" s="35" t="str">
        <f>IF($A1405='Signature Page'!$H$8,O1405,"")</f>
        <v/>
      </c>
      <c r="Q1405" s="35" t="str">
        <f>IFERROR(SMALL($P$8:$P$1794,ROWS($P$8:P1405)),"")</f>
        <v/>
      </c>
      <c r="R1405" s="31" t="str">
        <f t="shared" si="21"/>
        <v>P16051C70031</v>
      </c>
      <c r="S1405" s="31"/>
      <c r="T1405" s="31"/>
      <c r="U1405" s="31"/>
    </row>
    <row r="1406" spans="1:21" x14ac:dyDescent="0.25">
      <c r="A1406" s="71" t="s">
        <v>90</v>
      </c>
      <c r="B1406" s="72">
        <v>5</v>
      </c>
      <c r="C1406" s="71" t="s">
        <v>1524</v>
      </c>
      <c r="D1406" s="70" t="s">
        <v>1055</v>
      </c>
      <c r="E1406" s="73" t="s">
        <v>1177</v>
      </c>
      <c r="F1406" s="73" t="s">
        <v>1101</v>
      </c>
      <c r="G1406" s="72" t="s">
        <v>1525</v>
      </c>
      <c r="H1406" s="73" t="s">
        <v>1068</v>
      </c>
      <c r="I1406" s="85">
        <v>0</v>
      </c>
      <c r="J1406" s="85">
        <v>-51127.15</v>
      </c>
      <c r="K1406" s="85">
        <v>1412617.5</v>
      </c>
      <c r="L1406" s="85">
        <v>0</v>
      </c>
      <c r="M1406" s="85">
        <v>0</v>
      </c>
      <c r="N1406" s="85">
        <v>1361490.35</v>
      </c>
      <c r="O1406" s="35">
        <f>ROWS($A$8:N1406)</f>
        <v>1399</v>
      </c>
      <c r="P1406" s="35" t="str">
        <f>IF($A1406='Signature Page'!$H$8,O1406,"")</f>
        <v/>
      </c>
      <c r="Q1406" s="35" t="str">
        <f>IFERROR(SMALL($P$8:$P$1794,ROWS($P$8:P1406)),"")</f>
        <v/>
      </c>
      <c r="R1406" s="31" t="str">
        <f t="shared" si="21"/>
        <v>P16051C70032</v>
      </c>
      <c r="S1406" s="31"/>
      <c r="T1406" s="31"/>
      <c r="U1406" s="31"/>
    </row>
    <row r="1407" spans="1:21" x14ac:dyDescent="0.25">
      <c r="A1407" s="71" t="s">
        <v>1526</v>
      </c>
      <c r="B1407" s="72">
        <v>1</v>
      </c>
      <c r="C1407" s="71">
        <v>10019000</v>
      </c>
      <c r="D1407" s="70" t="s">
        <v>1053</v>
      </c>
      <c r="E1407" s="73" t="s">
        <v>1527</v>
      </c>
      <c r="F1407" s="73" t="s">
        <v>128</v>
      </c>
      <c r="G1407" s="72" t="s">
        <v>1501</v>
      </c>
      <c r="H1407" s="73" t="s">
        <v>1140</v>
      </c>
      <c r="I1407" s="85">
        <v>0</v>
      </c>
      <c r="J1407" s="85">
        <v>0</v>
      </c>
      <c r="K1407" s="85">
        <v>56030483</v>
      </c>
      <c r="L1407" s="85">
        <v>0</v>
      </c>
      <c r="M1407" s="85">
        <v>0</v>
      </c>
      <c r="N1407" s="85">
        <v>56030483</v>
      </c>
      <c r="O1407" s="35">
        <f>ROWS($A$8:N1407)</f>
        <v>1400</v>
      </c>
      <c r="P1407" s="35" t="str">
        <f>IF($A1407='Signature Page'!$H$8,O1407,"")</f>
        <v/>
      </c>
      <c r="Q1407" s="35" t="str">
        <f>IFERROR(SMALL($P$8:$P$1794,ROWS($P$8:P1407)),"")</f>
        <v/>
      </c>
      <c r="R1407" s="31" t="str">
        <f t="shared" si="21"/>
        <v>P20010019000</v>
      </c>
      <c r="S1407" s="31"/>
      <c r="T1407" s="31"/>
      <c r="U1407" s="31"/>
    </row>
    <row r="1408" spans="1:21" x14ac:dyDescent="0.25">
      <c r="A1408" s="71" t="s">
        <v>1526</v>
      </c>
      <c r="B1408" s="72">
        <v>1</v>
      </c>
      <c r="C1408" s="71">
        <v>10059023</v>
      </c>
      <c r="D1408" s="70" t="s">
        <v>1053</v>
      </c>
      <c r="E1408" s="73" t="s">
        <v>1527</v>
      </c>
      <c r="F1408" s="73" t="s">
        <v>128</v>
      </c>
      <c r="G1408" s="72" t="s">
        <v>1520</v>
      </c>
      <c r="H1408" s="73" t="s">
        <v>1140</v>
      </c>
      <c r="I1408" s="85">
        <v>0</v>
      </c>
      <c r="J1408" s="85">
        <v>0</v>
      </c>
      <c r="K1408" s="85">
        <v>19719105</v>
      </c>
      <c r="L1408" s="85">
        <v>0</v>
      </c>
      <c r="M1408" s="85">
        <v>0</v>
      </c>
      <c r="N1408" s="85">
        <v>19719105</v>
      </c>
      <c r="O1408" s="35">
        <f>ROWS($A$8:N1408)</f>
        <v>1401</v>
      </c>
      <c r="P1408" s="35" t="str">
        <f>IF($A1408='Signature Page'!$H$8,O1408,"")</f>
        <v/>
      </c>
      <c r="Q1408" s="35" t="str">
        <f>IFERROR(SMALL($P$8:$P$1794,ROWS($P$8:P1408)),"")</f>
        <v/>
      </c>
      <c r="R1408" s="31" t="str">
        <f t="shared" si="21"/>
        <v>P20010059023</v>
      </c>
      <c r="S1408" s="31"/>
      <c r="T1408" s="31"/>
      <c r="U1408" s="31"/>
    </row>
    <row r="1409" spans="1:21" x14ac:dyDescent="0.25">
      <c r="A1409" s="71" t="s">
        <v>1526</v>
      </c>
      <c r="B1409" s="72">
        <v>1</v>
      </c>
      <c r="C1409" s="71">
        <v>28370000</v>
      </c>
      <c r="D1409" s="70" t="s">
        <v>1053</v>
      </c>
      <c r="E1409" s="73" t="s">
        <v>1527</v>
      </c>
      <c r="F1409" s="73" t="s">
        <v>128</v>
      </c>
      <c r="G1409" s="72" t="s">
        <v>137</v>
      </c>
      <c r="H1409" s="73" t="s">
        <v>1140</v>
      </c>
      <c r="I1409" s="85">
        <v>0</v>
      </c>
      <c r="J1409" s="85">
        <v>-5969.44</v>
      </c>
      <c r="K1409" s="85">
        <v>0</v>
      </c>
      <c r="L1409" s="85">
        <v>0</v>
      </c>
      <c r="M1409" s="85">
        <v>0</v>
      </c>
      <c r="N1409" s="85">
        <v>-5969.44</v>
      </c>
      <c r="O1409" s="35">
        <f>ROWS($A$8:N1409)</f>
        <v>1402</v>
      </c>
      <c r="P1409" s="35" t="str">
        <f>IF($A1409='Signature Page'!$H$8,O1409,"")</f>
        <v/>
      </c>
      <c r="Q1409" s="35" t="str">
        <f>IFERROR(SMALL($P$8:$P$1794,ROWS($P$8:P1409)),"")</f>
        <v/>
      </c>
      <c r="R1409" s="31" t="str">
        <f t="shared" si="21"/>
        <v>P20028370000</v>
      </c>
      <c r="S1409" s="31"/>
      <c r="T1409" s="31"/>
      <c r="U1409" s="31"/>
    </row>
    <row r="1410" spans="1:21" x14ac:dyDescent="0.25">
      <c r="A1410" s="71" t="s">
        <v>1528</v>
      </c>
      <c r="B1410" s="72">
        <v>1</v>
      </c>
      <c r="C1410" s="71">
        <v>10019000</v>
      </c>
      <c r="D1410" s="70" t="s">
        <v>1053</v>
      </c>
      <c r="E1410" s="73" t="s">
        <v>1529</v>
      </c>
      <c r="F1410" s="73" t="s">
        <v>128</v>
      </c>
      <c r="G1410" s="72" t="s">
        <v>1501</v>
      </c>
      <c r="H1410" s="73" t="s">
        <v>1140</v>
      </c>
      <c r="I1410" s="85">
        <v>0</v>
      </c>
      <c r="J1410" s="85">
        <v>0</v>
      </c>
      <c r="K1410" s="85">
        <v>7259441</v>
      </c>
      <c r="L1410" s="85">
        <v>0</v>
      </c>
      <c r="M1410" s="85">
        <v>0</v>
      </c>
      <c r="N1410" s="85">
        <v>7259441</v>
      </c>
      <c r="O1410" s="35">
        <f>ROWS($A$8:N1410)</f>
        <v>1403</v>
      </c>
      <c r="P1410" s="35" t="str">
        <f>IF($A1410='Signature Page'!$H$8,O1410,"")</f>
        <v/>
      </c>
      <c r="Q1410" s="35" t="str">
        <f>IFERROR(SMALL($P$8:$P$1794,ROWS($P$8:P1410)),"")</f>
        <v/>
      </c>
      <c r="R1410" s="31" t="str">
        <f t="shared" si="21"/>
        <v>P21010019000</v>
      </c>
      <c r="S1410" s="31"/>
      <c r="T1410" s="31"/>
      <c r="U1410" s="31"/>
    </row>
    <row r="1411" spans="1:21" x14ac:dyDescent="0.25">
      <c r="A1411" s="71" t="s">
        <v>1528</v>
      </c>
      <c r="B1411" s="72">
        <v>1</v>
      </c>
      <c r="C1411" s="71">
        <v>10059023</v>
      </c>
      <c r="D1411" s="70" t="s">
        <v>1053</v>
      </c>
      <c r="E1411" s="73" t="s">
        <v>1529</v>
      </c>
      <c r="F1411" s="73" t="s">
        <v>128</v>
      </c>
      <c r="G1411" s="72" t="s">
        <v>1520</v>
      </c>
      <c r="H1411" s="73" t="s">
        <v>1140</v>
      </c>
      <c r="I1411" s="85">
        <v>0</v>
      </c>
      <c r="J1411" s="85">
        <v>0</v>
      </c>
      <c r="K1411" s="85">
        <v>6723806</v>
      </c>
      <c r="L1411" s="85">
        <v>0</v>
      </c>
      <c r="M1411" s="85">
        <v>0</v>
      </c>
      <c r="N1411" s="85">
        <v>6723806</v>
      </c>
      <c r="O1411" s="35">
        <f>ROWS($A$8:N1411)</f>
        <v>1404</v>
      </c>
      <c r="P1411" s="35" t="str">
        <f>IF($A1411='Signature Page'!$H$8,O1411,"")</f>
        <v/>
      </c>
      <c r="Q1411" s="35" t="str">
        <f>IFERROR(SMALL($P$8:$P$1794,ROWS($P$8:P1411)),"")</f>
        <v/>
      </c>
      <c r="R1411" s="31" t="str">
        <f t="shared" si="21"/>
        <v>P21010059023</v>
      </c>
      <c r="S1411" s="31"/>
      <c r="T1411" s="31"/>
      <c r="U1411" s="31"/>
    </row>
    <row r="1412" spans="1:21" x14ac:dyDescent="0.25">
      <c r="A1412" s="71" t="s">
        <v>91</v>
      </c>
      <c r="B1412" s="72">
        <v>1</v>
      </c>
      <c r="C1412" s="71">
        <v>10010000</v>
      </c>
      <c r="D1412" s="70" t="s">
        <v>1053</v>
      </c>
      <c r="E1412" s="73" t="s">
        <v>1179</v>
      </c>
      <c r="F1412" s="73" t="s">
        <v>128</v>
      </c>
      <c r="G1412" s="72" t="s">
        <v>128</v>
      </c>
      <c r="H1412" s="73" t="s">
        <v>1068</v>
      </c>
      <c r="I1412" s="85">
        <v>115068.62</v>
      </c>
      <c r="J1412" s="85">
        <v>0</v>
      </c>
      <c r="K1412" s="85">
        <v>54055501.369999997</v>
      </c>
      <c r="L1412" s="85">
        <v>0</v>
      </c>
      <c r="M1412" s="85">
        <v>0</v>
      </c>
      <c r="N1412" s="85">
        <v>54170569.990000002</v>
      </c>
      <c r="O1412" s="35">
        <f>ROWS($A$8:N1412)</f>
        <v>1405</v>
      </c>
      <c r="P1412" s="35" t="str">
        <f>IF($A1412='Signature Page'!$H$8,O1412,"")</f>
        <v/>
      </c>
      <c r="Q1412" s="35" t="str">
        <f>IFERROR(SMALL($P$8:$P$1794,ROWS($P$8:P1412)),"")</f>
        <v/>
      </c>
      <c r="R1412" s="31" t="str">
        <f t="shared" si="21"/>
        <v>P24010010000</v>
      </c>
      <c r="S1412" s="31"/>
      <c r="T1412" s="31"/>
      <c r="U1412" s="31"/>
    </row>
    <row r="1413" spans="1:21" x14ac:dyDescent="0.25">
      <c r="A1413" s="71" t="s">
        <v>91</v>
      </c>
      <c r="B1413" s="72">
        <v>1</v>
      </c>
      <c r="C1413" s="71">
        <v>10050023</v>
      </c>
      <c r="D1413" s="70" t="s">
        <v>1053</v>
      </c>
      <c r="E1413" s="73" t="s">
        <v>1179</v>
      </c>
      <c r="F1413" s="73" t="s">
        <v>128</v>
      </c>
      <c r="G1413" s="72" t="s">
        <v>1489</v>
      </c>
      <c r="H1413" s="73" t="s">
        <v>1068</v>
      </c>
      <c r="I1413" s="85">
        <v>0</v>
      </c>
      <c r="J1413" s="85">
        <v>0</v>
      </c>
      <c r="K1413" s="85">
        <v>3522596.97</v>
      </c>
      <c r="L1413" s="85">
        <v>5499455</v>
      </c>
      <c r="M1413" s="85">
        <v>0</v>
      </c>
      <c r="N1413" s="85">
        <v>9022051.9700000007</v>
      </c>
      <c r="O1413" s="35">
        <f>ROWS($A$8:N1413)</f>
        <v>1406</v>
      </c>
      <c r="P1413" s="35" t="str">
        <f>IF($A1413='Signature Page'!$H$8,O1413,"")</f>
        <v/>
      </c>
      <c r="Q1413" s="35" t="str">
        <f>IFERROR(SMALL($P$8:$P$1794,ROWS($P$8:P1413)),"")</f>
        <v/>
      </c>
      <c r="R1413" s="31" t="str">
        <f t="shared" si="21"/>
        <v>P24010050023</v>
      </c>
      <c r="S1413" s="31"/>
      <c r="T1413" s="31"/>
      <c r="U1413" s="31"/>
    </row>
    <row r="1414" spans="1:21" x14ac:dyDescent="0.25">
      <c r="A1414" s="71" t="s">
        <v>91</v>
      </c>
      <c r="B1414" s="72">
        <v>1</v>
      </c>
      <c r="C1414" s="71">
        <v>28230000</v>
      </c>
      <c r="D1414" s="70" t="s">
        <v>1053</v>
      </c>
      <c r="E1414" s="73" t="s">
        <v>1179</v>
      </c>
      <c r="F1414" s="73" t="s">
        <v>128</v>
      </c>
      <c r="G1414" s="72" t="s">
        <v>136</v>
      </c>
      <c r="H1414" s="73" t="s">
        <v>1068</v>
      </c>
      <c r="I1414" s="85">
        <v>0</v>
      </c>
      <c r="J1414" s="85">
        <v>-322485.65000000002</v>
      </c>
      <c r="K1414" s="85">
        <v>0</v>
      </c>
      <c r="L1414" s="85">
        <v>0</v>
      </c>
      <c r="M1414" s="85">
        <v>0</v>
      </c>
      <c r="N1414" s="85">
        <v>-322485.65000000002</v>
      </c>
      <c r="O1414" s="35">
        <f>ROWS($A$8:N1414)</f>
        <v>1407</v>
      </c>
      <c r="P1414" s="35" t="str">
        <f>IF($A1414='Signature Page'!$H$8,O1414,"")</f>
        <v/>
      </c>
      <c r="Q1414" s="35" t="str">
        <f>IFERROR(SMALL($P$8:$P$1794,ROWS($P$8:P1414)),"")</f>
        <v/>
      </c>
      <c r="R1414" s="31" t="str">
        <f t="shared" si="21"/>
        <v>P24028230000</v>
      </c>
      <c r="S1414" s="31"/>
      <c r="T1414" s="31"/>
      <c r="U1414" s="31"/>
    </row>
    <row r="1415" spans="1:21" x14ac:dyDescent="0.25">
      <c r="A1415" s="71" t="s">
        <v>91</v>
      </c>
      <c r="B1415" s="72">
        <v>1</v>
      </c>
      <c r="C1415" s="71">
        <v>28370000</v>
      </c>
      <c r="D1415" s="70" t="s">
        <v>1053</v>
      </c>
      <c r="E1415" s="73" t="s">
        <v>1179</v>
      </c>
      <c r="F1415" s="73" t="s">
        <v>128</v>
      </c>
      <c r="G1415" s="72" t="s">
        <v>137</v>
      </c>
      <c r="H1415" s="73" t="s">
        <v>1068</v>
      </c>
      <c r="I1415" s="85">
        <v>0</v>
      </c>
      <c r="J1415" s="85">
        <v>-123009.75</v>
      </c>
      <c r="K1415" s="85">
        <v>0</v>
      </c>
      <c r="L1415" s="85">
        <v>0</v>
      </c>
      <c r="M1415" s="85">
        <v>0</v>
      </c>
      <c r="N1415" s="85">
        <v>-123009.75</v>
      </c>
      <c r="O1415" s="35">
        <f>ROWS($A$8:N1415)</f>
        <v>1408</v>
      </c>
      <c r="P1415" s="35" t="str">
        <f>IF($A1415='Signature Page'!$H$8,O1415,"")</f>
        <v/>
      </c>
      <c r="Q1415" s="35" t="str">
        <f>IFERROR(SMALL($P$8:$P$1794,ROWS($P$8:P1415)),"")</f>
        <v/>
      </c>
      <c r="R1415" s="31" t="str">
        <f t="shared" si="21"/>
        <v>P24028370000</v>
      </c>
      <c r="S1415" s="31"/>
      <c r="T1415" s="31"/>
      <c r="U1415" s="31"/>
    </row>
    <row r="1416" spans="1:21" x14ac:dyDescent="0.25">
      <c r="A1416" s="71" t="s">
        <v>91</v>
      </c>
      <c r="B1416" s="72">
        <v>1</v>
      </c>
      <c r="C1416" s="71">
        <v>30350000</v>
      </c>
      <c r="D1416" s="70" t="s">
        <v>1053</v>
      </c>
      <c r="E1416" s="73" t="s">
        <v>1179</v>
      </c>
      <c r="F1416" s="73" t="s">
        <v>128</v>
      </c>
      <c r="G1416" s="72" t="s">
        <v>144</v>
      </c>
      <c r="H1416" s="73" t="s">
        <v>1068</v>
      </c>
      <c r="I1416" s="85">
        <v>-213170.18</v>
      </c>
      <c r="J1416" s="85">
        <v>-11020629.24</v>
      </c>
      <c r="K1416" s="85">
        <v>116874.75</v>
      </c>
      <c r="L1416" s="85">
        <v>0</v>
      </c>
      <c r="M1416" s="85">
        <v>0</v>
      </c>
      <c r="N1416" s="85">
        <v>-11116924.67</v>
      </c>
      <c r="O1416" s="35">
        <f>ROWS($A$8:N1416)</f>
        <v>1409</v>
      </c>
      <c r="P1416" s="35" t="str">
        <f>IF($A1416='Signature Page'!$H$8,O1416,"")</f>
        <v/>
      </c>
      <c r="Q1416" s="35" t="str">
        <f>IFERROR(SMALL($P$8:$P$1794,ROWS($P$8:P1416)),"")</f>
        <v/>
      </c>
      <c r="R1416" s="31" t="str">
        <f t="shared" ref="R1416:R1479" si="22">CONCATENATE(A1416,C1416)</f>
        <v>P24030350000</v>
      </c>
      <c r="S1416" s="31"/>
      <c r="T1416" s="31"/>
      <c r="U1416" s="31"/>
    </row>
    <row r="1417" spans="1:21" x14ac:dyDescent="0.25">
      <c r="A1417" s="71" t="s">
        <v>91</v>
      </c>
      <c r="B1417" s="72">
        <v>1</v>
      </c>
      <c r="C1417" s="71">
        <v>30350065</v>
      </c>
      <c r="D1417" s="70" t="s">
        <v>1054</v>
      </c>
      <c r="E1417" s="73" t="s">
        <v>1179</v>
      </c>
      <c r="F1417" s="73" t="s">
        <v>128</v>
      </c>
      <c r="G1417" s="72" t="s">
        <v>179</v>
      </c>
      <c r="H1417" s="73" t="s">
        <v>1068</v>
      </c>
      <c r="I1417" s="85">
        <v>-1344608.31</v>
      </c>
      <c r="J1417" s="85">
        <v>-854675.09</v>
      </c>
      <c r="K1417" s="85">
        <v>1375195.3</v>
      </c>
      <c r="L1417" s="85">
        <v>0</v>
      </c>
      <c r="M1417" s="85">
        <v>0</v>
      </c>
      <c r="N1417" s="85">
        <v>-824088.1</v>
      </c>
      <c r="O1417" s="35">
        <f>ROWS($A$8:N1417)</f>
        <v>1410</v>
      </c>
      <c r="P1417" s="35" t="str">
        <f>IF($A1417='Signature Page'!$H$8,O1417,"")</f>
        <v/>
      </c>
      <c r="Q1417" s="35" t="str">
        <f>IFERROR(SMALL($P$8:$P$1794,ROWS($P$8:P1417)),"")</f>
        <v/>
      </c>
      <c r="R1417" s="31" t="str">
        <f t="shared" si="22"/>
        <v>P24030350065</v>
      </c>
      <c r="S1417" s="31"/>
      <c r="T1417" s="31"/>
      <c r="U1417" s="31"/>
    </row>
    <row r="1418" spans="1:21" x14ac:dyDescent="0.25">
      <c r="A1418" s="71" t="s">
        <v>91</v>
      </c>
      <c r="B1418" s="72">
        <v>1</v>
      </c>
      <c r="C1418" s="71">
        <v>30350066</v>
      </c>
      <c r="D1418" s="70" t="s">
        <v>1057</v>
      </c>
      <c r="E1418" s="73" t="s">
        <v>1179</v>
      </c>
      <c r="F1418" s="73" t="s">
        <v>128</v>
      </c>
      <c r="G1418" s="72" t="s">
        <v>180</v>
      </c>
      <c r="H1418" s="73" t="s">
        <v>1068</v>
      </c>
      <c r="I1418" s="85">
        <v>112487.9</v>
      </c>
      <c r="J1418" s="85">
        <v>-426544.68</v>
      </c>
      <c r="K1418" s="85">
        <v>435025.26</v>
      </c>
      <c r="L1418" s="85">
        <v>0</v>
      </c>
      <c r="M1418" s="85">
        <v>0</v>
      </c>
      <c r="N1418" s="85">
        <v>120968.48</v>
      </c>
      <c r="O1418" s="35">
        <f>ROWS($A$8:N1418)</f>
        <v>1411</v>
      </c>
      <c r="P1418" s="35" t="str">
        <f>IF($A1418='Signature Page'!$H$8,O1418,"")</f>
        <v/>
      </c>
      <c r="Q1418" s="35" t="str">
        <f>IFERROR(SMALL($P$8:$P$1794,ROWS($P$8:P1418)),"")</f>
        <v/>
      </c>
      <c r="R1418" s="31" t="str">
        <f t="shared" si="22"/>
        <v>P24030350066</v>
      </c>
      <c r="S1418" s="31"/>
      <c r="T1418" s="31"/>
      <c r="U1418" s="31"/>
    </row>
    <row r="1419" spans="1:21" x14ac:dyDescent="0.25">
      <c r="A1419" s="71" t="s">
        <v>91</v>
      </c>
      <c r="B1419" s="72">
        <v>1</v>
      </c>
      <c r="C1419" s="71">
        <v>30350067</v>
      </c>
      <c r="D1419" s="70" t="s">
        <v>1054</v>
      </c>
      <c r="E1419" s="73" t="s">
        <v>1179</v>
      </c>
      <c r="F1419" s="73" t="s">
        <v>128</v>
      </c>
      <c r="G1419" s="72" t="s">
        <v>181</v>
      </c>
      <c r="H1419" s="73" t="s">
        <v>1068</v>
      </c>
      <c r="I1419" s="85">
        <v>-1386333.47</v>
      </c>
      <c r="J1419" s="85">
        <v>-2112753.37</v>
      </c>
      <c r="K1419" s="85">
        <v>1892543.35</v>
      </c>
      <c r="L1419" s="85">
        <v>0</v>
      </c>
      <c r="M1419" s="85">
        <v>0</v>
      </c>
      <c r="N1419" s="85">
        <v>-1606543.49</v>
      </c>
      <c r="O1419" s="35">
        <f>ROWS($A$8:N1419)</f>
        <v>1412</v>
      </c>
      <c r="P1419" s="35" t="str">
        <f>IF($A1419='Signature Page'!$H$8,O1419,"")</f>
        <v/>
      </c>
      <c r="Q1419" s="35" t="str">
        <f>IFERROR(SMALL($P$8:$P$1794,ROWS($P$8:P1419)),"")</f>
        <v/>
      </c>
      <c r="R1419" s="31" t="str">
        <f t="shared" si="22"/>
        <v>P24030350067</v>
      </c>
      <c r="S1419" s="31"/>
      <c r="T1419" s="31"/>
      <c r="U1419" s="31"/>
    </row>
    <row r="1420" spans="1:21" x14ac:dyDescent="0.25">
      <c r="A1420" s="71" t="s">
        <v>91</v>
      </c>
      <c r="B1420" s="72">
        <v>1</v>
      </c>
      <c r="C1420" s="71">
        <v>30350068</v>
      </c>
      <c r="D1420" s="70" t="s">
        <v>1054</v>
      </c>
      <c r="E1420" s="73" t="s">
        <v>1179</v>
      </c>
      <c r="F1420" s="73" t="s">
        <v>128</v>
      </c>
      <c r="G1420" s="72" t="s">
        <v>182</v>
      </c>
      <c r="H1420" s="73" t="s">
        <v>1068</v>
      </c>
      <c r="I1420" s="85">
        <v>-2512815.73</v>
      </c>
      <c r="J1420" s="85">
        <v>-1188149.79</v>
      </c>
      <c r="K1420" s="85">
        <v>1171867.68</v>
      </c>
      <c r="L1420" s="85">
        <v>2156.5099999999802</v>
      </c>
      <c r="M1420" s="85">
        <v>0</v>
      </c>
      <c r="N1420" s="85">
        <v>-2526941.33</v>
      </c>
      <c r="O1420" s="35">
        <f>ROWS($A$8:N1420)</f>
        <v>1413</v>
      </c>
      <c r="P1420" s="35" t="str">
        <f>IF($A1420='Signature Page'!$H$8,O1420,"")</f>
        <v/>
      </c>
      <c r="Q1420" s="35" t="str">
        <f>IFERROR(SMALL($P$8:$P$1794,ROWS($P$8:P1420)),"")</f>
        <v/>
      </c>
      <c r="R1420" s="31" t="str">
        <f t="shared" si="22"/>
        <v>P24030350068</v>
      </c>
      <c r="S1420" s="31"/>
      <c r="T1420" s="31"/>
      <c r="U1420" s="31"/>
    </row>
    <row r="1421" spans="1:21" x14ac:dyDescent="0.25">
      <c r="A1421" s="71" t="s">
        <v>91</v>
      </c>
      <c r="B1421" s="72">
        <v>1</v>
      </c>
      <c r="C1421" s="71">
        <v>30350069</v>
      </c>
      <c r="D1421" s="70" t="s">
        <v>1054</v>
      </c>
      <c r="E1421" s="73" t="s">
        <v>1179</v>
      </c>
      <c r="F1421" s="73" t="s">
        <v>128</v>
      </c>
      <c r="G1421" s="72" t="s">
        <v>183</v>
      </c>
      <c r="H1421" s="73" t="s">
        <v>1068</v>
      </c>
      <c r="I1421" s="85">
        <v>-199058.3</v>
      </c>
      <c r="J1421" s="85">
        <v>-23840.13</v>
      </c>
      <c r="K1421" s="85">
        <v>28127.07</v>
      </c>
      <c r="L1421" s="85">
        <v>0</v>
      </c>
      <c r="M1421" s="85">
        <v>0</v>
      </c>
      <c r="N1421" s="85">
        <v>-194771.36</v>
      </c>
      <c r="O1421" s="35">
        <f>ROWS($A$8:N1421)</f>
        <v>1414</v>
      </c>
      <c r="P1421" s="35" t="str">
        <f>IF($A1421='Signature Page'!$H$8,O1421,"")</f>
        <v/>
      </c>
      <c r="Q1421" s="35" t="str">
        <f>IFERROR(SMALL($P$8:$P$1794,ROWS($P$8:P1421)),"")</f>
        <v/>
      </c>
      <c r="R1421" s="31" t="str">
        <f t="shared" si="22"/>
        <v>P24030350069</v>
      </c>
      <c r="S1421" s="31"/>
      <c r="T1421" s="31"/>
      <c r="U1421" s="31"/>
    </row>
    <row r="1422" spans="1:21" x14ac:dyDescent="0.25">
      <c r="A1422" s="71" t="s">
        <v>91</v>
      </c>
      <c r="B1422" s="72">
        <v>1</v>
      </c>
      <c r="C1422" s="71">
        <v>30350070</v>
      </c>
      <c r="D1422" s="70" t="s">
        <v>1054</v>
      </c>
      <c r="E1422" s="73" t="s">
        <v>1179</v>
      </c>
      <c r="F1422" s="73" t="s">
        <v>128</v>
      </c>
      <c r="G1422" s="72" t="s">
        <v>1445</v>
      </c>
      <c r="H1422" s="73" t="s">
        <v>1068</v>
      </c>
      <c r="I1422" s="85">
        <v>-217500.87</v>
      </c>
      <c r="J1422" s="85">
        <v>23706.02</v>
      </c>
      <c r="K1422" s="85">
        <v>41353.67</v>
      </c>
      <c r="L1422" s="85">
        <v>0</v>
      </c>
      <c r="M1422" s="85">
        <v>0</v>
      </c>
      <c r="N1422" s="85">
        <v>-152441.18</v>
      </c>
      <c r="O1422" s="35">
        <f>ROWS($A$8:N1422)</f>
        <v>1415</v>
      </c>
      <c r="P1422" s="35" t="str">
        <f>IF($A1422='Signature Page'!$H$8,O1422,"")</f>
        <v/>
      </c>
      <c r="Q1422" s="35" t="str">
        <f>IFERROR(SMALL($P$8:$P$1794,ROWS($P$8:P1422)),"")</f>
        <v/>
      </c>
      <c r="R1422" s="31" t="str">
        <f t="shared" si="22"/>
        <v>P24030350070</v>
      </c>
      <c r="S1422" s="31"/>
      <c r="T1422" s="31"/>
      <c r="U1422" s="31"/>
    </row>
    <row r="1423" spans="1:21" x14ac:dyDescent="0.25">
      <c r="A1423" s="71" t="s">
        <v>91</v>
      </c>
      <c r="B1423" s="72">
        <v>1</v>
      </c>
      <c r="C1423" s="71">
        <v>30350071</v>
      </c>
      <c r="D1423" s="70" t="s">
        <v>1053</v>
      </c>
      <c r="E1423" s="73" t="s">
        <v>1179</v>
      </c>
      <c r="F1423" s="73" t="s">
        <v>128</v>
      </c>
      <c r="G1423" s="72" t="s">
        <v>184</v>
      </c>
      <c r="H1423" s="73" t="s">
        <v>1068</v>
      </c>
      <c r="I1423" s="85">
        <v>-18948.189999999999</v>
      </c>
      <c r="J1423" s="85">
        <v>-124179.87</v>
      </c>
      <c r="K1423" s="85">
        <v>105813.02</v>
      </c>
      <c r="L1423" s="85">
        <v>0</v>
      </c>
      <c r="M1423" s="85">
        <v>0</v>
      </c>
      <c r="N1423" s="85">
        <v>-37315.040000000001</v>
      </c>
      <c r="O1423" s="35">
        <f>ROWS($A$8:N1423)</f>
        <v>1416</v>
      </c>
      <c r="P1423" s="35" t="str">
        <f>IF($A1423='Signature Page'!$H$8,O1423,"")</f>
        <v/>
      </c>
      <c r="Q1423" s="35" t="str">
        <f>IFERROR(SMALL($P$8:$P$1794,ROWS($P$8:P1423)),"")</f>
        <v/>
      </c>
      <c r="R1423" s="31" t="str">
        <f t="shared" si="22"/>
        <v>P24030350071</v>
      </c>
      <c r="S1423" s="31"/>
      <c r="T1423" s="31"/>
      <c r="U1423" s="31"/>
    </row>
    <row r="1424" spans="1:21" x14ac:dyDescent="0.25">
      <c r="A1424" s="71" t="s">
        <v>91</v>
      </c>
      <c r="B1424" s="72">
        <v>1</v>
      </c>
      <c r="C1424" s="71">
        <v>30350078</v>
      </c>
      <c r="D1424" s="70" t="s">
        <v>1055</v>
      </c>
      <c r="E1424" s="73" t="s">
        <v>1179</v>
      </c>
      <c r="F1424" s="73" t="s">
        <v>128</v>
      </c>
      <c r="G1424" s="72" t="s">
        <v>188</v>
      </c>
      <c r="H1424" s="73" t="s">
        <v>1068</v>
      </c>
      <c r="I1424" s="85">
        <v>-12539.06</v>
      </c>
      <c r="J1424" s="85">
        <v>0</v>
      </c>
      <c r="K1424" s="85">
        <v>6182.91</v>
      </c>
      <c r="L1424" s="85">
        <v>0</v>
      </c>
      <c r="M1424" s="85">
        <v>0</v>
      </c>
      <c r="N1424" s="85">
        <v>-6356.15</v>
      </c>
      <c r="O1424" s="35">
        <f>ROWS($A$8:N1424)</f>
        <v>1417</v>
      </c>
      <c r="P1424" s="35" t="str">
        <f>IF($A1424='Signature Page'!$H$8,O1424,"")</f>
        <v/>
      </c>
      <c r="Q1424" s="35" t="str">
        <f>IFERROR(SMALL($P$8:$P$1794,ROWS($P$8:P1424)),"")</f>
        <v/>
      </c>
      <c r="R1424" s="31" t="str">
        <f t="shared" si="22"/>
        <v>P24030350078</v>
      </c>
      <c r="S1424" s="31"/>
      <c r="T1424" s="31"/>
      <c r="U1424" s="31"/>
    </row>
    <row r="1425" spans="1:21" x14ac:dyDescent="0.25">
      <c r="A1425" s="71" t="s">
        <v>91</v>
      </c>
      <c r="B1425" s="72">
        <v>1</v>
      </c>
      <c r="C1425" s="71">
        <v>30350081</v>
      </c>
      <c r="D1425" s="70" t="s">
        <v>1055</v>
      </c>
      <c r="E1425" s="73" t="s">
        <v>1179</v>
      </c>
      <c r="F1425" s="73" t="s">
        <v>128</v>
      </c>
      <c r="G1425" s="72" t="s">
        <v>1446</v>
      </c>
      <c r="H1425" s="73" t="s">
        <v>1068</v>
      </c>
      <c r="I1425" s="85">
        <v>-1449402.49</v>
      </c>
      <c r="J1425" s="85">
        <v>-989.59</v>
      </c>
      <c r="K1425" s="85">
        <v>-54100.240000000798</v>
      </c>
      <c r="L1425" s="85">
        <v>-1772.89</v>
      </c>
      <c r="M1425" s="85">
        <v>0</v>
      </c>
      <c r="N1425" s="85">
        <v>-1506265.21</v>
      </c>
      <c r="O1425" s="35">
        <f>ROWS($A$8:N1425)</f>
        <v>1418</v>
      </c>
      <c r="P1425" s="35" t="str">
        <f>IF($A1425='Signature Page'!$H$8,O1425,"")</f>
        <v/>
      </c>
      <c r="Q1425" s="35" t="str">
        <f>IFERROR(SMALL($P$8:$P$1794,ROWS($P$8:P1425)),"")</f>
        <v/>
      </c>
      <c r="R1425" s="31" t="str">
        <f t="shared" si="22"/>
        <v>P24030350081</v>
      </c>
      <c r="S1425" s="31"/>
      <c r="T1425" s="31"/>
      <c r="U1425" s="31"/>
    </row>
    <row r="1426" spans="1:21" x14ac:dyDescent="0.25">
      <c r="A1426" s="71" t="s">
        <v>91</v>
      </c>
      <c r="B1426" s="72">
        <v>1</v>
      </c>
      <c r="C1426" s="71">
        <v>30350097</v>
      </c>
      <c r="D1426" s="70" t="s">
        <v>1057</v>
      </c>
      <c r="E1426" s="73" t="s">
        <v>1179</v>
      </c>
      <c r="F1426" s="73" t="s">
        <v>128</v>
      </c>
      <c r="G1426" s="72" t="s">
        <v>1530</v>
      </c>
      <c r="H1426" s="73" t="s">
        <v>1068</v>
      </c>
      <c r="I1426" s="85">
        <v>0</v>
      </c>
      <c r="J1426" s="85">
        <v>0</v>
      </c>
      <c r="K1426" s="85">
        <v>-1000000</v>
      </c>
      <c r="L1426" s="85">
        <v>0</v>
      </c>
      <c r="M1426" s="85">
        <v>0</v>
      </c>
      <c r="N1426" s="85">
        <v>-1000000</v>
      </c>
      <c r="O1426" s="35">
        <f>ROWS($A$8:N1426)</f>
        <v>1419</v>
      </c>
      <c r="P1426" s="35" t="str">
        <f>IF($A1426='Signature Page'!$H$8,O1426,"")</f>
        <v/>
      </c>
      <c r="Q1426" s="35" t="str">
        <f>IFERROR(SMALL($P$8:$P$1794,ROWS($P$8:P1426)),"")</f>
        <v/>
      </c>
      <c r="R1426" s="31" t="str">
        <f t="shared" si="22"/>
        <v>P24030350097</v>
      </c>
      <c r="S1426" s="31"/>
      <c r="T1426" s="31"/>
      <c r="U1426" s="31"/>
    </row>
    <row r="1427" spans="1:21" x14ac:dyDescent="0.25">
      <c r="A1427" s="71" t="s">
        <v>91</v>
      </c>
      <c r="B1427" s="72">
        <v>1</v>
      </c>
      <c r="C1427" s="71">
        <v>30350099</v>
      </c>
      <c r="D1427" s="70" t="s">
        <v>1057</v>
      </c>
      <c r="E1427" s="73" t="s">
        <v>1179</v>
      </c>
      <c r="F1427" s="73" t="s">
        <v>128</v>
      </c>
      <c r="G1427" s="72" t="s">
        <v>1298</v>
      </c>
      <c r="H1427" s="73" t="s">
        <v>1068</v>
      </c>
      <c r="I1427" s="85">
        <v>-3178.65</v>
      </c>
      <c r="J1427" s="85">
        <v>0</v>
      </c>
      <c r="K1427" s="85">
        <v>0</v>
      </c>
      <c r="L1427" s="85">
        <v>0</v>
      </c>
      <c r="M1427" s="85">
        <v>0</v>
      </c>
      <c r="N1427" s="85">
        <v>-3178.65</v>
      </c>
      <c r="O1427" s="35">
        <f>ROWS($A$8:N1427)</f>
        <v>1420</v>
      </c>
      <c r="P1427" s="35" t="str">
        <f>IF($A1427='Signature Page'!$H$8,O1427,"")</f>
        <v/>
      </c>
      <c r="Q1427" s="35" t="str">
        <f>IFERROR(SMALL($P$8:$P$1794,ROWS($P$8:P1427)),"")</f>
        <v/>
      </c>
      <c r="R1427" s="31" t="str">
        <f t="shared" si="22"/>
        <v>P24030350099</v>
      </c>
      <c r="S1427" s="31"/>
      <c r="T1427" s="31"/>
      <c r="U1427" s="31"/>
    </row>
    <row r="1428" spans="1:21" x14ac:dyDescent="0.25">
      <c r="A1428" s="71" t="s">
        <v>91</v>
      </c>
      <c r="B1428" s="72">
        <v>5</v>
      </c>
      <c r="C1428" s="71">
        <v>30690000</v>
      </c>
      <c r="D1428" s="70" t="s">
        <v>1055</v>
      </c>
      <c r="E1428" s="73" t="s">
        <v>1179</v>
      </c>
      <c r="F1428" s="73" t="s">
        <v>1101</v>
      </c>
      <c r="G1428" s="72" t="s">
        <v>226</v>
      </c>
      <c r="H1428" s="73" t="s">
        <v>1068</v>
      </c>
      <c r="I1428" s="85">
        <v>-60280.37</v>
      </c>
      <c r="J1428" s="85">
        <v>0</v>
      </c>
      <c r="K1428" s="85">
        <v>20000</v>
      </c>
      <c r="L1428" s="85">
        <v>0</v>
      </c>
      <c r="M1428" s="85">
        <v>0</v>
      </c>
      <c r="N1428" s="85">
        <v>-40280.370000000003</v>
      </c>
      <c r="O1428" s="35">
        <f>ROWS($A$8:N1428)</f>
        <v>1421</v>
      </c>
      <c r="P1428" s="35" t="str">
        <f>IF($A1428='Signature Page'!$H$8,O1428,"")</f>
        <v/>
      </c>
      <c r="Q1428" s="35" t="str">
        <f>IFERROR(SMALL($P$8:$P$1794,ROWS($P$8:P1428)),"")</f>
        <v/>
      </c>
      <c r="R1428" s="31" t="str">
        <f t="shared" si="22"/>
        <v>P24030690000</v>
      </c>
      <c r="S1428" s="31"/>
      <c r="T1428" s="31"/>
      <c r="U1428" s="31"/>
    </row>
    <row r="1429" spans="1:21" x14ac:dyDescent="0.25">
      <c r="A1429" s="71" t="s">
        <v>91</v>
      </c>
      <c r="B1429" s="72">
        <v>1</v>
      </c>
      <c r="C1429" s="71">
        <v>30980000</v>
      </c>
      <c r="D1429" s="70" t="s">
        <v>1053</v>
      </c>
      <c r="E1429" s="73" t="s">
        <v>1179</v>
      </c>
      <c r="F1429" s="73" t="s">
        <v>128</v>
      </c>
      <c r="G1429" s="72" t="s">
        <v>230</v>
      </c>
      <c r="H1429" s="73" t="s">
        <v>1068</v>
      </c>
      <c r="I1429" s="85">
        <v>-25502.89</v>
      </c>
      <c r="J1429" s="85">
        <v>-55270.47</v>
      </c>
      <c r="K1429" s="85">
        <v>0</v>
      </c>
      <c r="L1429" s="85">
        <v>0</v>
      </c>
      <c r="M1429" s="85">
        <v>0</v>
      </c>
      <c r="N1429" s="85">
        <v>-80773.36</v>
      </c>
      <c r="O1429" s="35">
        <f>ROWS($A$8:N1429)</f>
        <v>1422</v>
      </c>
      <c r="P1429" s="35" t="str">
        <f>IF($A1429='Signature Page'!$H$8,O1429,"")</f>
        <v/>
      </c>
      <c r="Q1429" s="35" t="str">
        <f>IFERROR(SMALL($P$8:$P$1794,ROWS($P$8:P1429)),"")</f>
        <v/>
      </c>
      <c r="R1429" s="31" t="str">
        <f t="shared" si="22"/>
        <v>P24030980000</v>
      </c>
      <c r="S1429" s="31"/>
      <c r="T1429" s="31"/>
      <c r="U1429" s="31"/>
    </row>
    <row r="1430" spans="1:21" x14ac:dyDescent="0.25">
      <c r="A1430" s="71" t="s">
        <v>91</v>
      </c>
      <c r="B1430" s="72">
        <v>1</v>
      </c>
      <c r="C1430" s="71">
        <v>31687000</v>
      </c>
      <c r="D1430" s="70" t="s">
        <v>1055</v>
      </c>
      <c r="E1430" s="73" t="s">
        <v>1179</v>
      </c>
      <c r="F1430" s="73" t="s">
        <v>128</v>
      </c>
      <c r="G1430" s="72" t="s">
        <v>254</v>
      </c>
      <c r="H1430" s="73" t="s">
        <v>1068</v>
      </c>
      <c r="I1430" s="85">
        <v>-38362.660000000003</v>
      </c>
      <c r="J1430" s="85">
        <v>-3358</v>
      </c>
      <c r="K1430" s="85">
        <v>0</v>
      </c>
      <c r="L1430" s="85">
        <v>0</v>
      </c>
      <c r="M1430" s="85">
        <v>0</v>
      </c>
      <c r="N1430" s="85">
        <v>-41720.660000000003</v>
      </c>
      <c r="O1430" s="35">
        <f>ROWS($A$8:N1430)</f>
        <v>1423</v>
      </c>
      <c r="P1430" s="35" t="str">
        <f>IF($A1430='Signature Page'!$H$8,O1430,"")</f>
        <v/>
      </c>
      <c r="Q1430" s="35" t="str">
        <f>IFERROR(SMALL($P$8:$P$1794,ROWS($P$8:P1430)),"")</f>
        <v/>
      </c>
      <c r="R1430" s="31" t="str">
        <f t="shared" si="22"/>
        <v>P24031687000</v>
      </c>
      <c r="S1430" s="31"/>
      <c r="T1430" s="31"/>
      <c r="U1430" s="31"/>
    </row>
    <row r="1431" spans="1:21" x14ac:dyDescent="0.25">
      <c r="A1431" s="71" t="s">
        <v>91</v>
      </c>
      <c r="B1431" s="72">
        <v>1</v>
      </c>
      <c r="C1431" s="71">
        <v>32850000</v>
      </c>
      <c r="D1431" s="70" t="s">
        <v>1057</v>
      </c>
      <c r="E1431" s="73" t="s">
        <v>1179</v>
      </c>
      <c r="F1431" s="73" t="s">
        <v>128</v>
      </c>
      <c r="G1431" s="72" t="s">
        <v>290</v>
      </c>
      <c r="H1431" s="73" t="s">
        <v>1068</v>
      </c>
      <c r="I1431" s="85">
        <v>-3641015.61</v>
      </c>
      <c r="J1431" s="85">
        <v>-3627648.73</v>
      </c>
      <c r="K1431" s="85">
        <v>0</v>
      </c>
      <c r="L1431" s="85">
        <v>3681301.17</v>
      </c>
      <c r="M1431" s="85">
        <v>0</v>
      </c>
      <c r="N1431" s="85">
        <v>-3587363.17</v>
      </c>
      <c r="O1431" s="35">
        <f>ROWS($A$8:N1431)</f>
        <v>1424</v>
      </c>
      <c r="P1431" s="35" t="str">
        <f>IF($A1431='Signature Page'!$H$8,O1431,"")</f>
        <v/>
      </c>
      <c r="Q1431" s="35" t="str">
        <f>IFERROR(SMALL($P$8:$P$1794,ROWS($P$8:P1431)),"")</f>
        <v/>
      </c>
      <c r="R1431" s="31" t="str">
        <f t="shared" si="22"/>
        <v>P24032850000</v>
      </c>
      <c r="S1431" s="31"/>
      <c r="T1431" s="31"/>
      <c r="U1431" s="31"/>
    </row>
    <row r="1432" spans="1:21" x14ac:dyDescent="0.25">
      <c r="A1432" s="71" t="s">
        <v>91</v>
      </c>
      <c r="B1432" s="72">
        <v>1</v>
      </c>
      <c r="C1432" s="71">
        <v>32850001</v>
      </c>
      <c r="D1432" s="70" t="s">
        <v>1057</v>
      </c>
      <c r="E1432" s="73" t="s">
        <v>1179</v>
      </c>
      <c r="F1432" s="73" t="s">
        <v>128</v>
      </c>
      <c r="G1432" s="72" t="s">
        <v>291</v>
      </c>
      <c r="H1432" s="73" t="s">
        <v>1068</v>
      </c>
      <c r="I1432" s="85">
        <v>-2170.46</v>
      </c>
      <c r="J1432" s="85">
        <v>-1636.29</v>
      </c>
      <c r="K1432" s="85">
        <v>486715.21</v>
      </c>
      <c r="L1432" s="85">
        <v>-710111.75</v>
      </c>
      <c r="M1432" s="85">
        <v>0</v>
      </c>
      <c r="N1432" s="85">
        <v>-227203.29</v>
      </c>
      <c r="O1432" s="35">
        <f>ROWS($A$8:N1432)</f>
        <v>1425</v>
      </c>
      <c r="P1432" s="35" t="str">
        <f>IF($A1432='Signature Page'!$H$8,O1432,"")</f>
        <v/>
      </c>
      <c r="Q1432" s="35" t="str">
        <f>IFERROR(SMALL($P$8:$P$1794,ROWS($P$8:P1432)),"")</f>
        <v/>
      </c>
      <c r="R1432" s="31" t="str">
        <f t="shared" si="22"/>
        <v>P24032850001</v>
      </c>
      <c r="S1432" s="31"/>
      <c r="T1432" s="31"/>
      <c r="U1432" s="31"/>
    </row>
    <row r="1433" spans="1:21" x14ac:dyDescent="0.25">
      <c r="A1433" s="71" t="s">
        <v>91</v>
      </c>
      <c r="B1433" s="72">
        <v>1</v>
      </c>
      <c r="C1433" s="71">
        <v>32850002</v>
      </c>
      <c r="D1433" s="70" t="s">
        <v>1057</v>
      </c>
      <c r="E1433" s="73" t="s">
        <v>1179</v>
      </c>
      <c r="F1433" s="73" t="s">
        <v>128</v>
      </c>
      <c r="G1433" s="72" t="s">
        <v>292</v>
      </c>
      <c r="H1433" s="73" t="s">
        <v>1068</v>
      </c>
      <c r="I1433" s="85">
        <v>-65957.009999999995</v>
      </c>
      <c r="J1433" s="85">
        <v>-160.4</v>
      </c>
      <c r="K1433" s="85">
        <v>567082</v>
      </c>
      <c r="L1433" s="85">
        <v>-654976.87</v>
      </c>
      <c r="M1433" s="85">
        <v>0</v>
      </c>
      <c r="N1433" s="85">
        <v>-154012.28</v>
      </c>
      <c r="O1433" s="35">
        <f>ROWS($A$8:N1433)</f>
        <v>1426</v>
      </c>
      <c r="P1433" s="35" t="str">
        <f>IF($A1433='Signature Page'!$H$8,O1433,"")</f>
        <v/>
      </c>
      <c r="Q1433" s="35" t="str">
        <f>IFERROR(SMALL($P$8:$P$1794,ROWS($P$8:P1433)),"")</f>
        <v/>
      </c>
      <c r="R1433" s="31" t="str">
        <f t="shared" si="22"/>
        <v>P24032850002</v>
      </c>
      <c r="S1433" s="31"/>
      <c r="T1433" s="31"/>
      <c r="U1433" s="31"/>
    </row>
    <row r="1434" spans="1:21" x14ac:dyDescent="0.25">
      <c r="A1434" s="71" t="s">
        <v>91</v>
      </c>
      <c r="B1434" s="72">
        <v>1</v>
      </c>
      <c r="C1434" s="71">
        <v>32850003</v>
      </c>
      <c r="D1434" s="70" t="s">
        <v>1057</v>
      </c>
      <c r="E1434" s="73" t="s">
        <v>1179</v>
      </c>
      <c r="F1434" s="73" t="s">
        <v>128</v>
      </c>
      <c r="G1434" s="72" t="s">
        <v>293</v>
      </c>
      <c r="H1434" s="73" t="s">
        <v>1068</v>
      </c>
      <c r="I1434" s="85">
        <v>-299033.31</v>
      </c>
      <c r="J1434" s="85">
        <v>-49.45</v>
      </c>
      <c r="K1434" s="85">
        <v>570813.68000000005</v>
      </c>
      <c r="L1434" s="85">
        <v>-489043.57</v>
      </c>
      <c r="M1434" s="85">
        <v>0</v>
      </c>
      <c r="N1434" s="85">
        <v>-217312.65</v>
      </c>
      <c r="O1434" s="35">
        <f>ROWS($A$8:N1434)</f>
        <v>1427</v>
      </c>
      <c r="P1434" s="35" t="str">
        <f>IF($A1434='Signature Page'!$H$8,O1434,"")</f>
        <v/>
      </c>
      <c r="Q1434" s="35" t="str">
        <f>IFERROR(SMALL($P$8:$P$1794,ROWS($P$8:P1434)),"")</f>
        <v/>
      </c>
      <c r="R1434" s="31" t="str">
        <f t="shared" si="22"/>
        <v>P24032850003</v>
      </c>
      <c r="S1434" s="31"/>
      <c r="T1434" s="31"/>
      <c r="U1434" s="31"/>
    </row>
    <row r="1435" spans="1:21" x14ac:dyDescent="0.25">
      <c r="A1435" s="71" t="s">
        <v>91</v>
      </c>
      <c r="B1435" s="72">
        <v>1</v>
      </c>
      <c r="C1435" s="71">
        <v>32850004</v>
      </c>
      <c r="D1435" s="70" t="s">
        <v>1057</v>
      </c>
      <c r="E1435" s="73" t="s">
        <v>1179</v>
      </c>
      <c r="F1435" s="73" t="s">
        <v>128</v>
      </c>
      <c r="G1435" s="72" t="s">
        <v>294</v>
      </c>
      <c r="H1435" s="73" t="s">
        <v>1068</v>
      </c>
      <c r="I1435" s="85">
        <v>-17440376.489999998</v>
      </c>
      <c r="J1435" s="85">
        <v>-26.28</v>
      </c>
      <c r="K1435" s="85">
        <v>1169843.97</v>
      </c>
      <c r="L1435" s="85">
        <v>-1827168.98</v>
      </c>
      <c r="M1435" s="85">
        <v>0</v>
      </c>
      <c r="N1435" s="85">
        <v>-18097727.780000001</v>
      </c>
      <c r="O1435" s="35">
        <f>ROWS($A$8:N1435)</f>
        <v>1428</v>
      </c>
      <c r="P1435" s="35" t="str">
        <f>IF($A1435='Signature Page'!$H$8,O1435,"")</f>
        <v/>
      </c>
      <c r="Q1435" s="35" t="str">
        <f>IFERROR(SMALL($P$8:$P$1794,ROWS($P$8:P1435)),"")</f>
        <v/>
      </c>
      <c r="R1435" s="31" t="str">
        <f t="shared" si="22"/>
        <v>P24032850004</v>
      </c>
      <c r="S1435" s="31"/>
      <c r="T1435" s="31"/>
      <c r="U1435" s="31"/>
    </row>
    <row r="1436" spans="1:21" x14ac:dyDescent="0.25">
      <c r="A1436" s="71" t="s">
        <v>91</v>
      </c>
      <c r="B1436" s="72">
        <v>998</v>
      </c>
      <c r="C1436" s="71">
        <v>36008000</v>
      </c>
      <c r="D1436" s="70" t="s">
        <v>1054</v>
      </c>
      <c r="E1436" s="73" t="s">
        <v>1179</v>
      </c>
      <c r="F1436" s="73" t="s">
        <v>1105</v>
      </c>
      <c r="G1436" s="72" t="s">
        <v>1304</v>
      </c>
      <c r="H1436" s="73" t="s">
        <v>1068</v>
      </c>
      <c r="I1436" s="85">
        <v>-41350</v>
      </c>
      <c r="J1436" s="85">
        <v>0</v>
      </c>
      <c r="K1436" s="85">
        <v>0</v>
      </c>
      <c r="L1436" s="85">
        <v>0</v>
      </c>
      <c r="M1436" s="85">
        <v>0</v>
      </c>
      <c r="N1436" s="85">
        <v>-41350</v>
      </c>
      <c r="O1436" s="35">
        <f>ROWS($A$8:N1436)</f>
        <v>1429</v>
      </c>
      <c r="P1436" s="35" t="str">
        <f>IF($A1436='Signature Page'!$H$8,O1436,"")</f>
        <v/>
      </c>
      <c r="Q1436" s="35" t="str">
        <f>IFERROR(SMALL($P$8:$P$1794,ROWS($P$8:P1436)),"")</f>
        <v/>
      </c>
      <c r="R1436" s="31" t="str">
        <f t="shared" si="22"/>
        <v>P24036008000</v>
      </c>
      <c r="S1436" s="31"/>
      <c r="T1436" s="31"/>
      <c r="U1436" s="31"/>
    </row>
    <row r="1437" spans="1:21" x14ac:dyDescent="0.25">
      <c r="A1437" s="71" t="s">
        <v>91</v>
      </c>
      <c r="B1437" s="72">
        <v>5</v>
      </c>
      <c r="C1437" s="71">
        <v>36008010</v>
      </c>
      <c r="D1437" s="70" t="s">
        <v>1054</v>
      </c>
      <c r="E1437" s="73" t="s">
        <v>1179</v>
      </c>
      <c r="F1437" s="73" t="s">
        <v>1101</v>
      </c>
      <c r="G1437" s="72" t="s">
        <v>1355</v>
      </c>
      <c r="H1437" s="73" t="s">
        <v>1068</v>
      </c>
      <c r="I1437" s="85">
        <v>-11874746.050000001</v>
      </c>
      <c r="J1437" s="85">
        <v>0</v>
      </c>
      <c r="K1437" s="85">
        <v>1355327.83</v>
      </c>
      <c r="L1437" s="85">
        <v>-1500000</v>
      </c>
      <c r="M1437" s="85">
        <v>0</v>
      </c>
      <c r="N1437" s="85">
        <v>-12019418.220000001</v>
      </c>
      <c r="O1437" s="35">
        <f>ROWS($A$8:N1437)</f>
        <v>1430</v>
      </c>
      <c r="P1437" s="35" t="str">
        <f>IF($A1437='Signature Page'!$H$8,O1437,"")</f>
        <v/>
      </c>
      <c r="Q1437" s="35" t="str">
        <f>IFERROR(SMALL($P$8:$P$1794,ROWS($P$8:P1437)),"")</f>
        <v/>
      </c>
      <c r="R1437" s="31" t="str">
        <f t="shared" si="22"/>
        <v>P24036008010</v>
      </c>
      <c r="S1437" s="31"/>
      <c r="T1437" s="31"/>
      <c r="U1437" s="31"/>
    </row>
    <row r="1438" spans="1:21" x14ac:dyDescent="0.25">
      <c r="A1438" s="71" t="s">
        <v>91</v>
      </c>
      <c r="B1438" s="72">
        <v>60</v>
      </c>
      <c r="C1438" s="71">
        <v>36008020</v>
      </c>
      <c r="D1438" s="70" t="s">
        <v>1054</v>
      </c>
      <c r="E1438" s="73" t="s">
        <v>1179</v>
      </c>
      <c r="F1438" s="73" t="s">
        <v>1105</v>
      </c>
      <c r="G1438" s="72" t="s">
        <v>1305</v>
      </c>
      <c r="H1438" s="73" t="s">
        <v>1068</v>
      </c>
      <c r="I1438" s="85">
        <v>0</v>
      </c>
      <c r="J1438" s="85">
        <v>0</v>
      </c>
      <c r="K1438" s="85">
        <v>3947101.5</v>
      </c>
      <c r="L1438" s="85">
        <v>-3999455</v>
      </c>
      <c r="M1438" s="85">
        <v>0</v>
      </c>
      <c r="N1438" s="85">
        <v>-52353.5</v>
      </c>
      <c r="O1438" s="35">
        <f>ROWS($A$8:N1438)</f>
        <v>1431</v>
      </c>
      <c r="P1438" s="35" t="str">
        <f>IF($A1438='Signature Page'!$H$8,O1438,"")</f>
        <v/>
      </c>
      <c r="Q1438" s="35" t="str">
        <f>IFERROR(SMALL($P$8:$P$1794,ROWS($P$8:P1438)),"")</f>
        <v/>
      </c>
      <c r="R1438" s="31" t="str">
        <f t="shared" si="22"/>
        <v>P24036008020</v>
      </c>
      <c r="S1438" s="31"/>
      <c r="T1438" s="31"/>
      <c r="U1438" s="31"/>
    </row>
    <row r="1439" spans="1:21" x14ac:dyDescent="0.25">
      <c r="A1439" s="71" t="s">
        <v>91</v>
      </c>
      <c r="B1439" s="72">
        <v>5</v>
      </c>
      <c r="C1439" s="71">
        <v>37050000</v>
      </c>
      <c r="D1439" s="70" t="s">
        <v>1055</v>
      </c>
      <c r="E1439" s="73" t="s">
        <v>1179</v>
      </c>
      <c r="F1439" s="73" t="s">
        <v>1101</v>
      </c>
      <c r="G1439" s="72" t="s">
        <v>452</v>
      </c>
      <c r="H1439" s="73" t="s">
        <v>1068</v>
      </c>
      <c r="I1439" s="85">
        <v>-817548.32</v>
      </c>
      <c r="J1439" s="85">
        <v>-25345.25</v>
      </c>
      <c r="K1439" s="85">
        <v>61665.27</v>
      </c>
      <c r="L1439" s="85">
        <v>0</v>
      </c>
      <c r="M1439" s="85">
        <v>0</v>
      </c>
      <c r="N1439" s="85">
        <v>-781228.3</v>
      </c>
      <c r="O1439" s="35">
        <f>ROWS($A$8:N1439)</f>
        <v>1432</v>
      </c>
      <c r="P1439" s="35" t="str">
        <f>IF($A1439='Signature Page'!$H$8,O1439,"")</f>
        <v/>
      </c>
      <c r="Q1439" s="35" t="str">
        <f>IFERROR(SMALL($P$8:$P$1794,ROWS($P$8:P1439)),"")</f>
        <v/>
      </c>
      <c r="R1439" s="31" t="str">
        <f t="shared" si="22"/>
        <v>P24037050000</v>
      </c>
      <c r="S1439" s="31"/>
      <c r="T1439" s="31"/>
      <c r="U1439" s="31"/>
    </row>
    <row r="1440" spans="1:21" x14ac:dyDescent="0.25">
      <c r="A1440" s="71" t="s">
        <v>91</v>
      </c>
      <c r="B1440" s="72">
        <v>5</v>
      </c>
      <c r="C1440" s="71">
        <v>37050001</v>
      </c>
      <c r="D1440" s="70" t="s">
        <v>1057</v>
      </c>
      <c r="E1440" s="73" t="s">
        <v>1179</v>
      </c>
      <c r="F1440" s="73" t="s">
        <v>1101</v>
      </c>
      <c r="G1440" s="72" t="s">
        <v>453</v>
      </c>
      <c r="H1440" s="73" t="s">
        <v>1068</v>
      </c>
      <c r="I1440" s="85">
        <v>-701349.38</v>
      </c>
      <c r="J1440" s="85">
        <v>-7.82</v>
      </c>
      <c r="K1440" s="85">
        <v>47689.89</v>
      </c>
      <c r="L1440" s="85">
        <v>0</v>
      </c>
      <c r="M1440" s="85">
        <v>0</v>
      </c>
      <c r="N1440" s="85">
        <v>-653667.31000000006</v>
      </c>
      <c r="O1440" s="35">
        <f>ROWS($A$8:N1440)</f>
        <v>1433</v>
      </c>
      <c r="P1440" s="35" t="str">
        <f>IF($A1440='Signature Page'!$H$8,O1440,"")</f>
        <v/>
      </c>
      <c r="Q1440" s="35" t="str">
        <f>IFERROR(SMALL($P$8:$P$1794,ROWS($P$8:P1440)),"")</f>
        <v/>
      </c>
      <c r="R1440" s="31" t="str">
        <f t="shared" si="22"/>
        <v>P24037050001</v>
      </c>
      <c r="S1440" s="31"/>
      <c r="T1440" s="31"/>
      <c r="U1440" s="31"/>
    </row>
    <row r="1441" spans="1:21" x14ac:dyDescent="0.25">
      <c r="A1441" s="71" t="s">
        <v>91</v>
      </c>
      <c r="B1441" s="72">
        <v>1</v>
      </c>
      <c r="C1441" s="71">
        <v>38000000</v>
      </c>
      <c r="D1441" s="70" t="s">
        <v>1055</v>
      </c>
      <c r="E1441" s="73" t="s">
        <v>1179</v>
      </c>
      <c r="F1441" s="73" t="s">
        <v>128</v>
      </c>
      <c r="G1441" s="72" t="s">
        <v>516</v>
      </c>
      <c r="H1441" s="73" t="s">
        <v>1068</v>
      </c>
      <c r="I1441" s="85">
        <v>-37175.42</v>
      </c>
      <c r="J1441" s="85">
        <v>-22445.72</v>
      </c>
      <c r="K1441" s="85">
        <v>18872.32</v>
      </c>
      <c r="L1441" s="85">
        <v>0</v>
      </c>
      <c r="M1441" s="85">
        <v>0</v>
      </c>
      <c r="N1441" s="85">
        <v>-40748.82</v>
      </c>
      <c r="O1441" s="35">
        <f>ROWS($A$8:N1441)</f>
        <v>1434</v>
      </c>
      <c r="P1441" s="35" t="str">
        <f>IF($A1441='Signature Page'!$H$8,O1441,"")</f>
        <v/>
      </c>
      <c r="Q1441" s="35" t="str">
        <f>IFERROR(SMALL($P$8:$P$1794,ROWS($P$8:P1441)),"")</f>
        <v/>
      </c>
      <c r="R1441" s="31" t="str">
        <f t="shared" si="22"/>
        <v>P24038000000</v>
      </c>
      <c r="S1441" s="31"/>
      <c r="T1441" s="31"/>
      <c r="U1441" s="31"/>
    </row>
    <row r="1442" spans="1:21" x14ac:dyDescent="0.25">
      <c r="A1442" s="71" t="s">
        <v>91</v>
      </c>
      <c r="B1442" s="72">
        <v>1</v>
      </c>
      <c r="C1442" s="71">
        <v>38000001</v>
      </c>
      <c r="D1442" s="70" t="s">
        <v>1055</v>
      </c>
      <c r="E1442" s="73" t="s">
        <v>1179</v>
      </c>
      <c r="F1442" s="73" t="s">
        <v>128</v>
      </c>
      <c r="G1442" s="72" t="s">
        <v>517</v>
      </c>
      <c r="H1442" s="73" t="s">
        <v>1068</v>
      </c>
      <c r="I1442" s="85">
        <v>-1164817.8400000001</v>
      </c>
      <c r="J1442" s="85">
        <v>-2395070.91</v>
      </c>
      <c r="K1442" s="85">
        <v>2329003.75</v>
      </c>
      <c r="L1442" s="85">
        <v>100000</v>
      </c>
      <c r="M1442" s="85">
        <v>0</v>
      </c>
      <c r="N1442" s="85">
        <v>-1130885</v>
      </c>
      <c r="O1442" s="35">
        <f>ROWS($A$8:N1442)</f>
        <v>1435</v>
      </c>
      <c r="P1442" s="35" t="str">
        <f>IF($A1442='Signature Page'!$H$8,O1442,"")</f>
        <v/>
      </c>
      <c r="Q1442" s="35" t="str">
        <f>IFERROR(SMALL($P$8:$P$1794,ROWS($P$8:P1442)),"")</f>
        <v/>
      </c>
      <c r="R1442" s="31" t="str">
        <f t="shared" si="22"/>
        <v>P24038000001</v>
      </c>
      <c r="S1442" s="31"/>
      <c r="T1442" s="31"/>
      <c r="U1442" s="31"/>
    </row>
    <row r="1443" spans="1:21" x14ac:dyDescent="0.25">
      <c r="A1443" s="71" t="s">
        <v>91</v>
      </c>
      <c r="B1443" s="72">
        <v>1</v>
      </c>
      <c r="C1443" s="71">
        <v>38000002</v>
      </c>
      <c r="D1443" s="70" t="s">
        <v>1055</v>
      </c>
      <c r="E1443" s="73" t="s">
        <v>1179</v>
      </c>
      <c r="F1443" s="73" t="s">
        <v>128</v>
      </c>
      <c r="G1443" s="72" t="s">
        <v>518</v>
      </c>
      <c r="H1443" s="73" t="s">
        <v>1068</v>
      </c>
      <c r="I1443" s="85">
        <v>-987147.2</v>
      </c>
      <c r="J1443" s="85">
        <v>-2597869.94</v>
      </c>
      <c r="K1443" s="85">
        <v>2391252.2400000002</v>
      </c>
      <c r="L1443" s="85">
        <v>0</v>
      </c>
      <c r="M1443" s="85">
        <v>0</v>
      </c>
      <c r="N1443" s="85">
        <v>-1193764.8999999999</v>
      </c>
      <c r="O1443" s="35">
        <f>ROWS($A$8:N1443)</f>
        <v>1436</v>
      </c>
      <c r="P1443" s="35" t="str">
        <f>IF($A1443='Signature Page'!$H$8,O1443,"")</f>
        <v/>
      </c>
      <c r="Q1443" s="35" t="str">
        <f>IFERROR(SMALL($P$8:$P$1794,ROWS($P$8:P1443)),"")</f>
        <v/>
      </c>
      <c r="R1443" s="31" t="str">
        <f t="shared" si="22"/>
        <v>P24038000002</v>
      </c>
      <c r="S1443" s="31"/>
      <c r="T1443" s="31"/>
      <c r="U1443" s="31"/>
    </row>
    <row r="1444" spans="1:21" x14ac:dyDescent="0.25">
      <c r="A1444" s="71" t="s">
        <v>91</v>
      </c>
      <c r="B1444" s="72">
        <v>1</v>
      </c>
      <c r="C1444" s="71">
        <v>38000004</v>
      </c>
      <c r="D1444" s="70" t="s">
        <v>1055</v>
      </c>
      <c r="E1444" s="73" t="s">
        <v>1179</v>
      </c>
      <c r="F1444" s="73" t="s">
        <v>128</v>
      </c>
      <c r="G1444" s="72" t="s">
        <v>519</v>
      </c>
      <c r="H1444" s="73" t="s">
        <v>1068</v>
      </c>
      <c r="I1444" s="85">
        <v>-1429788.15</v>
      </c>
      <c r="J1444" s="85">
        <v>1346893.9</v>
      </c>
      <c r="K1444" s="85">
        <v>0</v>
      </c>
      <c r="L1444" s="85">
        <v>0</v>
      </c>
      <c r="M1444" s="85">
        <v>0</v>
      </c>
      <c r="N1444" s="85">
        <v>-82894.25</v>
      </c>
      <c r="O1444" s="35">
        <f>ROWS($A$8:N1444)</f>
        <v>1437</v>
      </c>
      <c r="P1444" s="35" t="str">
        <f>IF($A1444='Signature Page'!$H$8,O1444,"")</f>
        <v/>
      </c>
      <c r="Q1444" s="35" t="str">
        <f>IFERROR(SMALL($P$8:$P$1794,ROWS($P$8:P1444)),"")</f>
        <v/>
      </c>
      <c r="R1444" s="31" t="str">
        <f t="shared" si="22"/>
        <v>P24038000004</v>
      </c>
      <c r="S1444" s="31"/>
      <c r="T1444" s="31"/>
      <c r="U1444" s="31"/>
    </row>
    <row r="1445" spans="1:21" x14ac:dyDescent="0.25">
      <c r="A1445" s="71" t="s">
        <v>91</v>
      </c>
      <c r="B1445" s="72">
        <v>1</v>
      </c>
      <c r="C1445" s="71">
        <v>38000005</v>
      </c>
      <c r="D1445" s="70" t="s">
        <v>1055</v>
      </c>
      <c r="E1445" s="73" t="s">
        <v>1179</v>
      </c>
      <c r="F1445" s="73" t="s">
        <v>128</v>
      </c>
      <c r="G1445" s="72" t="s">
        <v>520</v>
      </c>
      <c r="H1445" s="73" t="s">
        <v>1068</v>
      </c>
      <c r="I1445" s="85">
        <v>-322295.26</v>
      </c>
      <c r="J1445" s="85">
        <v>-353.52</v>
      </c>
      <c r="K1445" s="85">
        <v>19844.59</v>
      </c>
      <c r="L1445" s="85">
        <v>-100000</v>
      </c>
      <c r="M1445" s="85">
        <v>0</v>
      </c>
      <c r="N1445" s="85">
        <v>-402804.19</v>
      </c>
      <c r="O1445" s="35">
        <f>ROWS($A$8:N1445)</f>
        <v>1438</v>
      </c>
      <c r="P1445" s="35" t="str">
        <f>IF($A1445='Signature Page'!$H$8,O1445,"")</f>
        <v/>
      </c>
      <c r="Q1445" s="35" t="str">
        <f>IFERROR(SMALL($P$8:$P$1794,ROWS($P$8:P1445)),"")</f>
        <v/>
      </c>
      <c r="R1445" s="31" t="str">
        <f t="shared" si="22"/>
        <v>P24038000005</v>
      </c>
      <c r="S1445" s="31"/>
      <c r="T1445" s="31"/>
      <c r="U1445" s="31"/>
    </row>
    <row r="1446" spans="1:21" x14ac:dyDescent="0.25">
      <c r="A1446" s="71" t="s">
        <v>91</v>
      </c>
      <c r="B1446" s="72">
        <v>998</v>
      </c>
      <c r="C1446" s="71">
        <v>39078000</v>
      </c>
      <c r="D1446" s="70" t="s">
        <v>1054</v>
      </c>
      <c r="E1446" s="73" t="s">
        <v>1179</v>
      </c>
      <c r="F1446" s="73" t="s">
        <v>1105</v>
      </c>
      <c r="G1446" s="72" t="s">
        <v>1299</v>
      </c>
      <c r="H1446" s="73" t="s">
        <v>1068</v>
      </c>
      <c r="I1446" s="85">
        <v>-1325650.54</v>
      </c>
      <c r="J1446" s="85">
        <v>0</v>
      </c>
      <c r="K1446" s="85">
        <v>0</v>
      </c>
      <c r="L1446" s="85">
        <v>0</v>
      </c>
      <c r="M1446" s="85">
        <v>0</v>
      </c>
      <c r="N1446" s="85">
        <v>-1325650.54</v>
      </c>
      <c r="O1446" s="35">
        <f>ROWS($A$8:N1446)</f>
        <v>1439</v>
      </c>
      <c r="P1446" s="35" t="str">
        <f>IF($A1446='Signature Page'!$H$8,O1446,"")</f>
        <v/>
      </c>
      <c r="Q1446" s="35" t="str">
        <f>IFERROR(SMALL($P$8:$P$1794,ROWS($P$8:P1446)),"")</f>
        <v/>
      </c>
      <c r="R1446" s="31" t="str">
        <f t="shared" si="22"/>
        <v>P24039078000</v>
      </c>
      <c r="S1446" s="31"/>
      <c r="T1446" s="31"/>
      <c r="U1446" s="31"/>
    </row>
    <row r="1447" spans="1:21" x14ac:dyDescent="0.25">
      <c r="A1447" s="71" t="s">
        <v>91</v>
      </c>
      <c r="B1447" s="72">
        <v>5</v>
      </c>
      <c r="C1447" s="71">
        <v>39078010</v>
      </c>
      <c r="D1447" s="70" t="s">
        <v>1054</v>
      </c>
      <c r="E1447" s="73" t="s">
        <v>1179</v>
      </c>
      <c r="F1447" s="73" t="s">
        <v>1101</v>
      </c>
      <c r="G1447" s="72" t="s">
        <v>1308</v>
      </c>
      <c r="H1447" s="73" t="s">
        <v>1068</v>
      </c>
      <c r="I1447" s="85">
        <v>-11753826.98</v>
      </c>
      <c r="J1447" s="85">
        <v>0</v>
      </c>
      <c r="K1447" s="85">
        <v>4029573.17</v>
      </c>
      <c r="L1447" s="85">
        <v>0</v>
      </c>
      <c r="M1447" s="85">
        <v>0</v>
      </c>
      <c r="N1447" s="85">
        <v>-7724253.8099999996</v>
      </c>
      <c r="O1447" s="35">
        <f>ROWS($A$8:N1447)</f>
        <v>1440</v>
      </c>
      <c r="P1447" s="35" t="str">
        <f>IF($A1447='Signature Page'!$H$8,O1447,"")</f>
        <v/>
      </c>
      <c r="Q1447" s="35" t="str">
        <f>IFERROR(SMALL($P$8:$P$1794,ROWS($P$8:P1447)),"")</f>
        <v/>
      </c>
      <c r="R1447" s="31" t="str">
        <f t="shared" si="22"/>
        <v>P24039078010</v>
      </c>
      <c r="S1447" s="31"/>
      <c r="T1447" s="31"/>
      <c r="U1447" s="31"/>
    </row>
    <row r="1448" spans="1:21" x14ac:dyDescent="0.25">
      <c r="A1448" s="71" t="s">
        <v>91</v>
      </c>
      <c r="B1448" s="72">
        <v>60</v>
      </c>
      <c r="C1448" s="71">
        <v>39078020</v>
      </c>
      <c r="D1448" s="70" t="s">
        <v>1054</v>
      </c>
      <c r="E1448" s="73" t="s">
        <v>1179</v>
      </c>
      <c r="F1448" s="73" t="s">
        <v>1105</v>
      </c>
      <c r="G1448" s="72" t="s">
        <v>1310</v>
      </c>
      <c r="H1448" s="73" t="s">
        <v>1068</v>
      </c>
      <c r="I1448" s="85">
        <v>-2767744.54</v>
      </c>
      <c r="J1448" s="85">
        <v>0</v>
      </c>
      <c r="K1448" s="85">
        <v>14813882.710000001</v>
      </c>
      <c r="L1448" s="85">
        <v>-11129200</v>
      </c>
      <c r="M1448" s="85">
        <v>0</v>
      </c>
      <c r="N1448" s="85">
        <v>916938.17000000202</v>
      </c>
      <c r="O1448" s="35">
        <f>ROWS($A$8:N1448)</f>
        <v>1441</v>
      </c>
      <c r="P1448" s="35" t="str">
        <f>IF($A1448='Signature Page'!$H$8,O1448,"")</f>
        <v/>
      </c>
      <c r="Q1448" s="35" t="str">
        <f>IFERROR(SMALL($P$8:$P$1794,ROWS($P$8:P1448)),"")</f>
        <v/>
      </c>
      <c r="R1448" s="31" t="str">
        <f t="shared" si="22"/>
        <v>P24039078020</v>
      </c>
      <c r="S1448" s="31"/>
      <c r="T1448" s="31"/>
      <c r="U1448" s="31"/>
    </row>
    <row r="1449" spans="1:21" x14ac:dyDescent="0.25">
      <c r="A1449" s="71" t="s">
        <v>91</v>
      </c>
      <c r="B1449" s="72">
        <v>1</v>
      </c>
      <c r="C1449" s="71">
        <v>39120000</v>
      </c>
      <c r="D1449" s="70" t="s">
        <v>1054</v>
      </c>
      <c r="E1449" s="73" t="s">
        <v>1179</v>
      </c>
      <c r="F1449" s="73" t="s">
        <v>128</v>
      </c>
      <c r="G1449" s="72" t="s">
        <v>574</v>
      </c>
      <c r="H1449" s="73" t="s">
        <v>1068</v>
      </c>
      <c r="I1449" s="85">
        <v>-21287.16</v>
      </c>
      <c r="J1449" s="85">
        <v>-2588.7600000000002</v>
      </c>
      <c r="K1449" s="85">
        <v>4167.6400000000003</v>
      </c>
      <c r="L1449" s="85">
        <v>0</v>
      </c>
      <c r="M1449" s="85">
        <v>0</v>
      </c>
      <c r="N1449" s="85">
        <v>-19708.28</v>
      </c>
      <c r="O1449" s="35">
        <f>ROWS($A$8:N1449)</f>
        <v>1442</v>
      </c>
      <c r="P1449" s="35" t="str">
        <f>IF($A1449='Signature Page'!$H$8,O1449,"")</f>
        <v/>
      </c>
      <c r="Q1449" s="35" t="str">
        <f>IFERROR(SMALL($P$8:$P$1794,ROWS($P$8:P1449)),"")</f>
        <v/>
      </c>
      <c r="R1449" s="31" t="str">
        <f t="shared" si="22"/>
        <v>P24039120000</v>
      </c>
      <c r="S1449" s="31"/>
      <c r="T1449" s="31"/>
      <c r="U1449" s="31"/>
    </row>
    <row r="1450" spans="1:21" x14ac:dyDescent="0.25">
      <c r="A1450" s="71" t="s">
        <v>91</v>
      </c>
      <c r="B1450" s="72">
        <v>5</v>
      </c>
      <c r="C1450" s="71">
        <v>41250000</v>
      </c>
      <c r="D1450" s="70" t="s">
        <v>1055</v>
      </c>
      <c r="E1450" s="73" t="s">
        <v>1179</v>
      </c>
      <c r="F1450" s="73" t="s">
        <v>1101</v>
      </c>
      <c r="G1450" s="72" t="s">
        <v>618</v>
      </c>
      <c r="H1450" s="73" t="s">
        <v>1068</v>
      </c>
      <c r="I1450" s="85">
        <v>-362098.07</v>
      </c>
      <c r="J1450" s="85">
        <v>-1532677.44</v>
      </c>
      <c r="K1450" s="85">
        <v>1783878.97</v>
      </c>
      <c r="L1450" s="85">
        <v>0</v>
      </c>
      <c r="M1450" s="85">
        <v>0</v>
      </c>
      <c r="N1450" s="85">
        <v>-110896.54</v>
      </c>
      <c r="O1450" s="35">
        <f>ROWS($A$8:N1450)</f>
        <v>1443</v>
      </c>
      <c r="P1450" s="35" t="str">
        <f>IF($A1450='Signature Page'!$H$8,O1450,"")</f>
        <v/>
      </c>
      <c r="Q1450" s="35" t="str">
        <f>IFERROR(SMALL($P$8:$P$1794,ROWS($P$8:P1450)),"")</f>
        <v/>
      </c>
      <c r="R1450" s="31" t="str">
        <f t="shared" si="22"/>
        <v>P24041250000</v>
      </c>
      <c r="S1450" s="31"/>
      <c r="T1450" s="31"/>
      <c r="U1450" s="31"/>
    </row>
    <row r="1451" spans="1:21" x14ac:dyDescent="0.25">
      <c r="A1451" s="71" t="s">
        <v>91</v>
      </c>
      <c r="B1451" s="72">
        <v>5</v>
      </c>
      <c r="C1451" s="71">
        <v>41257000</v>
      </c>
      <c r="D1451" s="70" t="s">
        <v>1055</v>
      </c>
      <c r="E1451" s="73" t="s">
        <v>1179</v>
      </c>
      <c r="F1451" s="73" t="s">
        <v>1101</v>
      </c>
      <c r="G1451" s="72" t="s">
        <v>619</v>
      </c>
      <c r="H1451" s="73" t="s">
        <v>1068</v>
      </c>
      <c r="I1451" s="85">
        <v>-140013.75</v>
      </c>
      <c r="J1451" s="85">
        <v>-7394.89</v>
      </c>
      <c r="K1451" s="85">
        <v>-83.68</v>
      </c>
      <c r="L1451" s="85">
        <v>0</v>
      </c>
      <c r="M1451" s="85">
        <v>0</v>
      </c>
      <c r="N1451" s="85">
        <v>-147492.32</v>
      </c>
      <c r="O1451" s="35">
        <f>ROWS($A$8:N1451)</f>
        <v>1444</v>
      </c>
      <c r="P1451" s="35" t="str">
        <f>IF($A1451='Signature Page'!$H$8,O1451,"")</f>
        <v/>
      </c>
      <c r="Q1451" s="35" t="str">
        <f>IFERROR(SMALL($P$8:$P$1794,ROWS($P$8:P1451)),"")</f>
        <v/>
      </c>
      <c r="R1451" s="31" t="str">
        <f t="shared" si="22"/>
        <v>P24041257000</v>
      </c>
      <c r="S1451" s="31"/>
      <c r="T1451" s="31"/>
      <c r="U1451" s="31"/>
    </row>
    <row r="1452" spans="1:21" x14ac:dyDescent="0.25">
      <c r="A1452" s="71" t="s">
        <v>91</v>
      </c>
      <c r="B1452" s="72">
        <v>59</v>
      </c>
      <c r="C1452" s="71">
        <v>41890000</v>
      </c>
      <c r="D1452" s="70" t="s">
        <v>1055</v>
      </c>
      <c r="E1452" s="73" t="s">
        <v>1179</v>
      </c>
      <c r="F1452" s="73" t="s">
        <v>1110</v>
      </c>
      <c r="G1452" s="72" t="s">
        <v>626</v>
      </c>
      <c r="H1452" s="73" t="s">
        <v>1068</v>
      </c>
      <c r="I1452" s="85">
        <v>-621700.80000000005</v>
      </c>
      <c r="J1452" s="85">
        <v>-93939.64</v>
      </c>
      <c r="K1452" s="85">
        <v>75566.649999999994</v>
      </c>
      <c r="L1452" s="85">
        <v>0</v>
      </c>
      <c r="M1452" s="85">
        <v>0</v>
      </c>
      <c r="N1452" s="85">
        <v>-640073.79</v>
      </c>
      <c r="O1452" s="35">
        <f>ROWS($A$8:N1452)</f>
        <v>1445</v>
      </c>
      <c r="P1452" s="35" t="str">
        <f>IF($A1452='Signature Page'!$H$8,O1452,"")</f>
        <v/>
      </c>
      <c r="Q1452" s="35" t="str">
        <f>IFERROR(SMALL($P$8:$P$1794,ROWS($P$8:P1452)),"")</f>
        <v/>
      </c>
      <c r="R1452" s="31" t="str">
        <f t="shared" si="22"/>
        <v>P24041890000</v>
      </c>
      <c r="S1452" s="31"/>
      <c r="T1452" s="31"/>
      <c r="U1452" s="31"/>
    </row>
    <row r="1453" spans="1:21" x14ac:dyDescent="0.25">
      <c r="A1453" s="71" t="s">
        <v>91</v>
      </c>
      <c r="B1453" s="72">
        <v>5</v>
      </c>
      <c r="C1453" s="71">
        <v>43730000</v>
      </c>
      <c r="D1453" s="70" t="s">
        <v>1055</v>
      </c>
      <c r="E1453" s="73" t="s">
        <v>1179</v>
      </c>
      <c r="F1453" s="73" t="s">
        <v>1101</v>
      </c>
      <c r="G1453" s="72" t="s">
        <v>672</v>
      </c>
      <c r="H1453" s="73" t="s">
        <v>1068</v>
      </c>
      <c r="I1453" s="85">
        <v>-447416.78</v>
      </c>
      <c r="J1453" s="85">
        <v>-151706.98000000001</v>
      </c>
      <c r="K1453" s="85">
        <v>71441.03</v>
      </c>
      <c r="L1453" s="85">
        <v>0</v>
      </c>
      <c r="M1453" s="85">
        <v>0</v>
      </c>
      <c r="N1453" s="85">
        <v>-527682.73</v>
      </c>
      <c r="O1453" s="35">
        <f>ROWS($A$8:N1453)</f>
        <v>1446</v>
      </c>
      <c r="P1453" s="35" t="str">
        <f>IF($A1453='Signature Page'!$H$8,O1453,"")</f>
        <v/>
      </c>
      <c r="Q1453" s="35" t="str">
        <f>IFERROR(SMALL($P$8:$P$1794,ROWS($P$8:P1453)),"")</f>
        <v/>
      </c>
      <c r="R1453" s="31" t="str">
        <f t="shared" si="22"/>
        <v>P24043730000</v>
      </c>
      <c r="S1453" s="31"/>
      <c r="T1453" s="31"/>
      <c r="U1453" s="31"/>
    </row>
    <row r="1454" spans="1:21" x14ac:dyDescent="0.25">
      <c r="A1454" s="71" t="s">
        <v>91</v>
      </c>
      <c r="B1454" s="72">
        <v>5</v>
      </c>
      <c r="C1454" s="71">
        <v>43730001</v>
      </c>
      <c r="D1454" s="70" t="s">
        <v>1055</v>
      </c>
      <c r="E1454" s="73" t="s">
        <v>1179</v>
      </c>
      <c r="F1454" s="73" t="s">
        <v>1101</v>
      </c>
      <c r="G1454" s="72" t="s">
        <v>673</v>
      </c>
      <c r="H1454" s="73" t="s">
        <v>1068</v>
      </c>
      <c r="I1454" s="85">
        <v>-449787.08</v>
      </c>
      <c r="J1454" s="85">
        <v>-20805.25</v>
      </c>
      <c r="K1454" s="85">
        <v>93820.85</v>
      </c>
      <c r="L1454" s="85">
        <v>0</v>
      </c>
      <c r="M1454" s="85">
        <v>0</v>
      </c>
      <c r="N1454" s="85">
        <v>-376771.48</v>
      </c>
      <c r="O1454" s="35">
        <f>ROWS($A$8:N1454)</f>
        <v>1447</v>
      </c>
      <c r="P1454" s="35" t="str">
        <f>IF($A1454='Signature Page'!$H$8,O1454,"")</f>
        <v/>
      </c>
      <c r="Q1454" s="35" t="str">
        <f>IFERROR(SMALL($P$8:$P$1794,ROWS($P$8:P1454)),"")</f>
        <v/>
      </c>
      <c r="R1454" s="31" t="str">
        <f t="shared" si="22"/>
        <v>P24043730001</v>
      </c>
      <c r="S1454" s="31"/>
      <c r="T1454" s="31"/>
      <c r="U1454" s="31"/>
    </row>
    <row r="1455" spans="1:21" x14ac:dyDescent="0.25">
      <c r="A1455" s="71" t="s">
        <v>91</v>
      </c>
      <c r="B1455" s="72">
        <v>5</v>
      </c>
      <c r="C1455" s="71">
        <v>43950000</v>
      </c>
      <c r="D1455" s="70" t="s">
        <v>1055</v>
      </c>
      <c r="E1455" s="73" t="s">
        <v>1179</v>
      </c>
      <c r="F1455" s="73" t="s">
        <v>1101</v>
      </c>
      <c r="G1455" s="72" t="s">
        <v>678</v>
      </c>
      <c r="H1455" s="73" t="s">
        <v>1068</v>
      </c>
      <c r="I1455" s="85">
        <v>-2426641.66</v>
      </c>
      <c r="J1455" s="85">
        <v>-2100833.4700000002</v>
      </c>
      <c r="K1455" s="85">
        <v>0</v>
      </c>
      <c r="L1455" s="85">
        <v>420000</v>
      </c>
      <c r="M1455" s="85">
        <v>0</v>
      </c>
      <c r="N1455" s="85">
        <v>-4107475.13</v>
      </c>
      <c r="O1455" s="35">
        <f>ROWS($A$8:N1455)</f>
        <v>1448</v>
      </c>
      <c r="P1455" s="35" t="str">
        <f>IF($A1455='Signature Page'!$H$8,O1455,"")</f>
        <v/>
      </c>
      <c r="Q1455" s="35" t="str">
        <f>IFERROR(SMALL($P$8:$P$1794,ROWS($P$8:P1455)),"")</f>
        <v/>
      </c>
      <c r="R1455" s="31" t="str">
        <f t="shared" si="22"/>
        <v>P24043950000</v>
      </c>
      <c r="S1455" s="31"/>
      <c r="T1455" s="31"/>
      <c r="U1455" s="31"/>
    </row>
    <row r="1456" spans="1:21" x14ac:dyDescent="0.25">
      <c r="A1456" s="71" t="s">
        <v>91</v>
      </c>
      <c r="B1456" s="72">
        <v>5</v>
      </c>
      <c r="C1456" s="71">
        <v>43950001</v>
      </c>
      <c r="D1456" s="70" t="s">
        <v>1055</v>
      </c>
      <c r="E1456" s="73" t="s">
        <v>1179</v>
      </c>
      <c r="F1456" s="73" t="s">
        <v>1101</v>
      </c>
      <c r="G1456" s="72" t="s">
        <v>679</v>
      </c>
      <c r="H1456" s="73" t="s">
        <v>1068</v>
      </c>
      <c r="I1456" s="85">
        <v>-1630950.52</v>
      </c>
      <c r="J1456" s="85">
        <v>-372586.05</v>
      </c>
      <c r="K1456" s="85">
        <v>0</v>
      </c>
      <c r="L1456" s="85">
        <v>276307.65999999997</v>
      </c>
      <c r="M1456" s="85">
        <v>0</v>
      </c>
      <c r="N1456" s="85">
        <v>-1727228.91</v>
      </c>
      <c r="O1456" s="35">
        <f>ROWS($A$8:N1456)</f>
        <v>1449</v>
      </c>
      <c r="P1456" s="35" t="str">
        <f>IF($A1456='Signature Page'!$H$8,O1456,"")</f>
        <v/>
      </c>
      <c r="Q1456" s="35" t="str">
        <f>IFERROR(SMALL($P$8:$P$1794,ROWS($P$8:P1456)),"")</f>
        <v/>
      </c>
      <c r="R1456" s="31" t="str">
        <f t="shared" si="22"/>
        <v>P24043950001</v>
      </c>
      <c r="S1456" s="31"/>
      <c r="T1456" s="31"/>
      <c r="U1456" s="31"/>
    </row>
    <row r="1457" spans="1:21" x14ac:dyDescent="0.25">
      <c r="A1457" s="71" t="s">
        <v>91</v>
      </c>
      <c r="B1457" s="72">
        <v>5</v>
      </c>
      <c r="C1457" s="71">
        <v>43950002</v>
      </c>
      <c r="D1457" s="70" t="s">
        <v>1055</v>
      </c>
      <c r="E1457" s="73" t="s">
        <v>1179</v>
      </c>
      <c r="F1457" s="73" t="s">
        <v>1101</v>
      </c>
      <c r="G1457" s="72" t="s">
        <v>680</v>
      </c>
      <c r="H1457" s="73" t="s">
        <v>1068</v>
      </c>
      <c r="I1457" s="85">
        <v>-227029.68</v>
      </c>
      <c r="J1457" s="85">
        <v>-4270.93</v>
      </c>
      <c r="K1457" s="85">
        <v>0</v>
      </c>
      <c r="L1457" s="85">
        <v>0</v>
      </c>
      <c r="M1457" s="85">
        <v>0</v>
      </c>
      <c r="N1457" s="85">
        <v>-231300.61</v>
      </c>
      <c r="O1457" s="35">
        <f>ROWS($A$8:N1457)</f>
        <v>1450</v>
      </c>
      <c r="P1457" s="35" t="str">
        <f>IF($A1457='Signature Page'!$H$8,O1457,"")</f>
        <v/>
      </c>
      <c r="Q1457" s="35" t="str">
        <f>IFERROR(SMALL($P$8:$P$1794,ROWS($P$8:P1457)),"")</f>
        <v/>
      </c>
      <c r="R1457" s="31" t="str">
        <f t="shared" si="22"/>
        <v>P24043950002</v>
      </c>
      <c r="S1457" s="31"/>
      <c r="T1457" s="31"/>
      <c r="U1457" s="31"/>
    </row>
    <row r="1458" spans="1:21" x14ac:dyDescent="0.25">
      <c r="A1458" s="71" t="s">
        <v>91</v>
      </c>
      <c r="B1458" s="72">
        <v>5</v>
      </c>
      <c r="C1458" s="71">
        <v>43950003</v>
      </c>
      <c r="D1458" s="70" t="s">
        <v>1055</v>
      </c>
      <c r="E1458" s="73" t="s">
        <v>1179</v>
      </c>
      <c r="F1458" s="73" t="s">
        <v>1101</v>
      </c>
      <c r="G1458" s="72" t="s">
        <v>681</v>
      </c>
      <c r="H1458" s="73" t="s">
        <v>1068</v>
      </c>
      <c r="I1458" s="85">
        <v>-98088.1</v>
      </c>
      <c r="J1458" s="85">
        <v>-10127.700000000001</v>
      </c>
      <c r="K1458" s="85">
        <v>0</v>
      </c>
      <c r="L1458" s="85">
        <v>0</v>
      </c>
      <c r="M1458" s="85">
        <v>0</v>
      </c>
      <c r="N1458" s="85">
        <v>-108215.8</v>
      </c>
      <c r="O1458" s="35">
        <f>ROWS($A$8:N1458)</f>
        <v>1451</v>
      </c>
      <c r="P1458" s="35" t="str">
        <f>IF($A1458='Signature Page'!$H$8,O1458,"")</f>
        <v/>
      </c>
      <c r="Q1458" s="35" t="str">
        <f>IFERROR(SMALL($P$8:$P$1794,ROWS($P$8:P1458)),"")</f>
        <v/>
      </c>
      <c r="R1458" s="31" t="str">
        <f t="shared" si="22"/>
        <v>P24043950003</v>
      </c>
      <c r="S1458" s="31"/>
      <c r="T1458" s="31"/>
      <c r="U1458" s="31"/>
    </row>
    <row r="1459" spans="1:21" x14ac:dyDescent="0.25">
      <c r="A1459" s="71" t="s">
        <v>91</v>
      </c>
      <c r="B1459" s="72">
        <v>5</v>
      </c>
      <c r="C1459" s="71">
        <v>43950004</v>
      </c>
      <c r="D1459" s="70" t="s">
        <v>1055</v>
      </c>
      <c r="E1459" s="73" t="s">
        <v>1179</v>
      </c>
      <c r="F1459" s="73" t="s">
        <v>1101</v>
      </c>
      <c r="G1459" s="72" t="s">
        <v>682</v>
      </c>
      <c r="H1459" s="73" t="s">
        <v>1068</v>
      </c>
      <c r="I1459" s="85">
        <v>-570188.1</v>
      </c>
      <c r="J1459" s="85">
        <v>-46419.29</v>
      </c>
      <c r="K1459" s="85">
        <v>0</v>
      </c>
      <c r="L1459" s="85">
        <v>0</v>
      </c>
      <c r="M1459" s="85">
        <v>0</v>
      </c>
      <c r="N1459" s="85">
        <v>-616607.39</v>
      </c>
      <c r="O1459" s="35">
        <f>ROWS($A$8:N1459)</f>
        <v>1452</v>
      </c>
      <c r="P1459" s="35" t="str">
        <f>IF($A1459='Signature Page'!$H$8,O1459,"")</f>
        <v/>
      </c>
      <c r="Q1459" s="35" t="str">
        <f>IFERROR(SMALL($P$8:$P$1794,ROWS($P$8:P1459)),"")</f>
        <v/>
      </c>
      <c r="R1459" s="31" t="str">
        <f t="shared" si="22"/>
        <v>P24043950004</v>
      </c>
      <c r="S1459" s="31"/>
      <c r="T1459" s="31"/>
      <c r="U1459" s="31"/>
    </row>
    <row r="1460" spans="1:21" x14ac:dyDescent="0.25">
      <c r="A1460" s="71" t="s">
        <v>91</v>
      </c>
      <c r="B1460" s="72">
        <v>5</v>
      </c>
      <c r="C1460" s="71">
        <v>43950005</v>
      </c>
      <c r="D1460" s="70" t="s">
        <v>1055</v>
      </c>
      <c r="E1460" s="73" t="s">
        <v>1179</v>
      </c>
      <c r="F1460" s="73" t="s">
        <v>1101</v>
      </c>
      <c r="G1460" s="72" t="s">
        <v>683</v>
      </c>
      <c r="H1460" s="73" t="s">
        <v>1068</v>
      </c>
      <c r="I1460" s="85">
        <v>-2865509.8</v>
      </c>
      <c r="J1460" s="85">
        <v>-62509.7</v>
      </c>
      <c r="K1460" s="85">
        <v>0</v>
      </c>
      <c r="L1460" s="85">
        <v>0</v>
      </c>
      <c r="M1460" s="85">
        <v>0</v>
      </c>
      <c r="N1460" s="85">
        <v>-2928019.5</v>
      </c>
      <c r="O1460" s="35">
        <f>ROWS($A$8:N1460)</f>
        <v>1453</v>
      </c>
      <c r="P1460" s="35" t="str">
        <f>IF($A1460='Signature Page'!$H$8,O1460,"")</f>
        <v/>
      </c>
      <c r="Q1460" s="35" t="str">
        <f>IFERROR(SMALL($P$8:$P$1794,ROWS($P$8:P1460)),"")</f>
        <v/>
      </c>
      <c r="R1460" s="31" t="str">
        <f t="shared" si="22"/>
        <v>P24043950005</v>
      </c>
      <c r="S1460" s="31"/>
      <c r="T1460" s="31"/>
      <c r="U1460" s="31"/>
    </row>
    <row r="1461" spans="1:21" x14ac:dyDescent="0.25">
      <c r="A1461" s="71" t="s">
        <v>91</v>
      </c>
      <c r="B1461" s="72">
        <v>5</v>
      </c>
      <c r="C1461" s="71">
        <v>43950006</v>
      </c>
      <c r="D1461" s="70" t="s">
        <v>1055</v>
      </c>
      <c r="E1461" s="73" t="s">
        <v>1179</v>
      </c>
      <c r="F1461" s="73" t="s">
        <v>1101</v>
      </c>
      <c r="G1461" s="72" t="s">
        <v>684</v>
      </c>
      <c r="H1461" s="73" t="s">
        <v>1068</v>
      </c>
      <c r="I1461" s="85">
        <v>-10.19</v>
      </c>
      <c r="J1461" s="85">
        <v>-15.11</v>
      </c>
      <c r="K1461" s="85">
        <v>0</v>
      </c>
      <c r="L1461" s="85">
        <v>0</v>
      </c>
      <c r="M1461" s="85">
        <v>0</v>
      </c>
      <c r="N1461" s="85">
        <v>-25.3</v>
      </c>
      <c r="O1461" s="35">
        <f>ROWS($A$8:N1461)</f>
        <v>1454</v>
      </c>
      <c r="P1461" s="35" t="str">
        <f>IF($A1461='Signature Page'!$H$8,O1461,"")</f>
        <v/>
      </c>
      <c r="Q1461" s="35" t="str">
        <f>IFERROR(SMALL($P$8:$P$1794,ROWS($P$8:P1461)),"")</f>
        <v/>
      </c>
      <c r="R1461" s="31" t="str">
        <f t="shared" si="22"/>
        <v>P24043950006</v>
      </c>
      <c r="S1461" s="31"/>
      <c r="T1461" s="31"/>
      <c r="U1461" s="31"/>
    </row>
    <row r="1462" spans="1:21" x14ac:dyDescent="0.25">
      <c r="A1462" s="71" t="s">
        <v>91</v>
      </c>
      <c r="B1462" s="72">
        <v>5</v>
      </c>
      <c r="C1462" s="71">
        <v>43950007</v>
      </c>
      <c r="D1462" s="70" t="s">
        <v>1055</v>
      </c>
      <c r="E1462" s="73" t="s">
        <v>1179</v>
      </c>
      <c r="F1462" s="73" t="s">
        <v>1101</v>
      </c>
      <c r="G1462" s="72" t="s">
        <v>685</v>
      </c>
      <c r="H1462" s="73" t="s">
        <v>1068</v>
      </c>
      <c r="I1462" s="85">
        <v>-6824061.1500000004</v>
      </c>
      <c r="J1462" s="85">
        <v>-127962.45</v>
      </c>
      <c r="K1462" s="85">
        <v>0</v>
      </c>
      <c r="L1462" s="85">
        <v>0</v>
      </c>
      <c r="M1462" s="85">
        <v>0</v>
      </c>
      <c r="N1462" s="85">
        <v>-6952023.5999999996</v>
      </c>
      <c r="O1462" s="35">
        <f>ROWS($A$8:N1462)</f>
        <v>1455</v>
      </c>
      <c r="P1462" s="35" t="str">
        <f>IF($A1462='Signature Page'!$H$8,O1462,"")</f>
        <v/>
      </c>
      <c r="Q1462" s="35" t="str">
        <f>IFERROR(SMALL($P$8:$P$1794,ROWS($P$8:P1462)),"")</f>
        <v/>
      </c>
      <c r="R1462" s="31" t="str">
        <f t="shared" si="22"/>
        <v>P24043950007</v>
      </c>
      <c r="S1462" s="31"/>
      <c r="T1462" s="31"/>
      <c r="U1462" s="31"/>
    </row>
    <row r="1463" spans="1:21" x14ac:dyDescent="0.25">
      <c r="A1463" s="71" t="s">
        <v>91</v>
      </c>
      <c r="B1463" s="72">
        <v>5</v>
      </c>
      <c r="C1463" s="71">
        <v>43950009</v>
      </c>
      <c r="D1463" s="70" t="s">
        <v>1055</v>
      </c>
      <c r="E1463" s="73" t="s">
        <v>1179</v>
      </c>
      <c r="F1463" s="73" t="s">
        <v>1101</v>
      </c>
      <c r="G1463" s="72" t="s">
        <v>686</v>
      </c>
      <c r="H1463" s="73" t="s">
        <v>1068</v>
      </c>
      <c r="I1463" s="85">
        <v>-1606527.53</v>
      </c>
      <c r="J1463" s="85">
        <v>-30930.77</v>
      </c>
      <c r="K1463" s="85">
        <v>0</v>
      </c>
      <c r="L1463" s="85">
        <v>181826.59</v>
      </c>
      <c r="M1463" s="85">
        <v>0</v>
      </c>
      <c r="N1463" s="85">
        <v>-1455631.71</v>
      </c>
      <c r="O1463" s="35">
        <f>ROWS($A$8:N1463)</f>
        <v>1456</v>
      </c>
      <c r="P1463" s="35" t="str">
        <f>IF($A1463='Signature Page'!$H$8,O1463,"")</f>
        <v/>
      </c>
      <c r="Q1463" s="35" t="str">
        <f>IFERROR(SMALL($P$8:$P$1794,ROWS($P$8:P1463)),"")</f>
        <v/>
      </c>
      <c r="R1463" s="31" t="str">
        <f t="shared" si="22"/>
        <v>P24043950009</v>
      </c>
      <c r="S1463" s="31"/>
      <c r="T1463" s="31"/>
      <c r="U1463" s="31"/>
    </row>
    <row r="1464" spans="1:21" x14ac:dyDescent="0.25">
      <c r="A1464" s="71" t="s">
        <v>91</v>
      </c>
      <c r="B1464" s="72">
        <v>5</v>
      </c>
      <c r="C1464" s="71">
        <v>43950010</v>
      </c>
      <c r="D1464" s="70" t="s">
        <v>1055</v>
      </c>
      <c r="E1464" s="73" t="s">
        <v>1179</v>
      </c>
      <c r="F1464" s="73" t="s">
        <v>1101</v>
      </c>
      <c r="G1464" s="72" t="s">
        <v>1531</v>
      </c>
      <c r="H1464" s="73" t="s">
        <v>1068</v>
      </c>
      <c r="I1464" s="85">
        <v>0</v>
      </c>
      <c r="J1464" s="85">
        <v>-5000000</v>
      </c>
      <c r="K1464" s="85">
        <v>0</v>
      </c>
      <c r="L1464" s="85">
        <v>0</v>
      </c>
      <c r="M1464" s="85">
        <v>0</v>
      </c>
      <c r="N1464" s="85">
        <v>-5000000</v>
      </c>
      <c r="O1464" s="35">
        <f>ROWS($A$8:N1464)</f>
        <v>1457</v>
      </c>
      <c r="P1464" s="35" t="str">
        <f>IF($A1464='Signature Page'!$H$8,O1464,"")</f>
        <v/>
      </c>
      <c r="Q1464" s="35" t="str">
        <f>IFERROR(SMALL($P$8:$P$1794,ROWS($P$8:P1464)),"")</f>
        <v/>
      </c>
      <c r="R1464" s="31" t="str">
        <f t="shared" si="22"/>
        <v>P24043950010</v>
      </c>
      <c r="S1464" s="31"/>
      <c r="T1464" s="31"/>
      <c r="U1464" s="31"/>
    </row>
    <row r="1465" spans="1:21" x14ac:dyDescent="0.25">
      <c r="A1465" s="71" t="s">
        <v>91</v>
      </c>
      <c r="B1465" s="72">
        <v>5</v>
      </c>
      <c r="C1465" s="71">
        <v>43957008</v>
      </c>
      <c r="D1465" s="70" t="s">
        <v>1055</v>
      </c>
      <c r="E1465" s="73" t="s">
        <v>1179</v>
      </c>
      <c r="F1465" s="73" t="s">
        <v>1101</v>
      </c>
      <c r="G1465" s="72" t="s">
        <v>687</v>
      </c>
      <c r="H1465" s="73" t="s">
        <v>1068</v>
      </c>
      <c r="I1465" s="85">
        <v>-2247826.37</v>
      </c>
      <c r="J1465" s="85">
        <v>-42213.56</v>
      </c>
      <c r="K1465" s="85">
        <v>0</v>
      </c>
      <c r="L1465" s="85">
        <v>247900</v>
      </c>
      <c r="M1465" s="85">
        <v>0</v>
      </c>
      <c r="N1465" s="85">
        <v>-2042139.93</v>
      </c>
      <c r="O1465" s="35">
        <f>ROWS($A$8:N1465)</f>
        <v>1458</v>
      </c>
      <c r="P1465" s="35" t="str">
        <f>IF($A1465='Signature Page'!$H$8,O1465,"")</f>
        <v/>
      </c>
      <c r="Q1465" s="35" t="str">
        <f>IFERROR(SMALL($P$8:$P$1794,ROWS($P$8:P1465)),"")</f>
        <v/>
      </c>
      <c r="R1465" s="31" t="str">
        <f t="shared" si="22"/>
        <v>P24043957008</v>
      </c>
      <c r="S1465" s="31"/>
      <c r="T1465" s="31"/>
      <c r="U1465" s="31"/>
    </row>
    <row r="1466" spans="1:21" x14ac:dyDescent="0.25">
      <c r="A1466" s="71" t="s">
        <v>91</v>
      </c>
      <c r="B1466" s="72">
        <v>1</v>
      </c>
      <c r="C1466" s="71">
        <v>43970000</v>
      </c>
      <c r="D1466" s="70" t="s">
        <v>1055</v>
      </c>
      <c r="E1466" s="73" t="s">
        <v>1179</v>
      </c>
      <c r="F1466" s="73" t="s">
        <v>128</v>
      </c>
      <c r="G1466" s="72" t="s">
        <v>688</v>
      </c>
      <c r="H1466" s="73" t="s">
        <v>1068</v>
      </c>
      <c r="I1466" s="85">
        <v>-26232.93</v>
      </c>
      <c r="J1466" s="85">
        <v>-156.72</v>
      </c>
      <c r="K1466" s="85">
        <v>517856.57</v>
      </c>
      <c r="L1466" s="85">
        <v>-1207629.17</v>
      </c>
      <c r="M1466" s="85">
        <v>0</v>
      </c>
      <c r="N1466" s="85">
        <v>-716162.25</v>
      </c>
      <c r="O1466" s="35">
        <f>ROWS($A$8:N1466)</f>
        <v>1459</v>
      </c>
      <c r="P1466" s="35" t="str">
        <f>IF($A1466='Signature Page'!$H$8,O1466,"")</f>
        <v/>
      </c>
      <c r="Q1466" s="35" t="str">
        <f>IFERROR(SMALL($P$8:$P$1794,ROWS($P$8:P1466)),"")</f>
        <v/>
      </c>
      <c r="R1466" s="31" t="str">
        <f t="shared" si="22"/>
        <v>P24043970000</v>
      </c>
      <c r="S1466" s="31"/>
      <c r="T1466" s="31"/>
      <c r="U1466" s="31"/>
    </row>
    <row r="1467" spans="1:21" x14ac:dyDescent="0.25">
      <c r="A1467" s="71" t="s">
        <v>91</v>
      </c>
      <c r="B1467" s="72">
        <v>1</v>
      </c>
      <c r="C1467" s="71">
        <v>43970001</v>
      </c>
      <c r="D1467" s="70" t="s">
        <v>1055</v>
      </c>
      <c r="E1467" s="73" t="s">
        <v>1179</v>
      </c>
      <c r="F1467" s="73" t="s">
        <v>128</v>
      </c>
      <c r="G1467" s="72" t="s">
        <v>689</v>
      </c>
      <c r="H1467" s="73" t="s">
        <v>1068</v>
      </c>
      <c r="I1467" s="85">
        <v>-386758.72</v>
      </c>
      <c r="J1467" s="85">
        <v>-14416.74</v>
      </c>
      <c r="K1467" s="85">
        <v>2422374.85</v>
      </c>
      <c r="L1467" s="85">
        <v>-4726478.95</v>
      </c>
      <c r="M1467" s="85">
        <v>0</v>
      </c>
      <c r="N1467" s="85">
        <v>-2705279.56</v>
      </c>
      <c r="O1467" s="35">
        <f>ROWS($A$8:N1467)</f>
        <v>1460</v>
      </c>
      <c r="P1467" s="35" t="str">
        <f>IF($A1467='Signature Page'!$H$8,O1467,"")</f>
        <v/>
      </c>
      <c r="Q1467" s="35" t="str">
        <f>IFERROR(SMALL($P$8:$P$1794,ROWS($P$8:P1467)),"")</f>
        <v/>
      </c>
      <c r="R1467" s="31" t="str">
        <f t="shared" si="22"/>
        <v>P24043970001</v>
      </c>
      <c r="S1467" s="31"/>
      <c r="T1467" s="31"/>
      <c r="U1467" s="31"/>
    </row>
    <row r="1468" spans="1:21" x14ac:dyDescent="0.25">
      <c r="A1468" s="71" t="s">
        <v>91</v>
      </c>
      <c r="B1468" s="72">
        <v>1</v>
      </c>
      <c r="C1468" s="71">
        <v>43970002</v>
      </c>
      <c r="D1468" s="70" t="s">
        <v>1055</v>
      </c>
      <c r="E1468" s="73" t="s">
        <v>1179</v>
      </c>
      <c r="F1468" s="73" t="s">
        <v>128</v>
      </c>
      <c r="G1468" s="72" t="s">
        <v>690</v>
      </c>
      <c r="H1468" s="73" t="s">
        <v>1068</v>
      </c>
      <c r="I1468" s="85">
        <v>-526824.11</v>
      </c>
      <c r="J1468" s="85">
        <v>-2369.86</v>
      </c>
      <c r="K1468" s="85">
        <v>2710247.94</v>
      </c>
      <c r="L1468" s="85">
        <v>-4889086.57</v>
      </c>
      <c r="M1468" s="85">
        <v>0</v>
      </c>
      <c r="N1468" s="85">
        <v>-2708032.6</v>
      </c>
      <c r="O1468" s="35">
        <f>ROWS($A$8:N1468)</f>
        <v>1461</v>
      </c>
      <c r="P1468" s="35" t="str">
        <f>IF($A1468='Signature Page'!$H$8,O1468,"")</f>
        <v/>
      </c>
      <c r="Q1468" s="35" t="str">
        <f>IFERROR(SMALL($P$8:$P$1794,ROWS($P$8:P1468)),"")</f>
        <v/>
      </c>
      <c r="R1468" s="31" t="str">
        <f t="shared" si="22"/>
        <v>P24043970002</v>
      </c>
      <c r="S1468" s="31"/>
      <c r="T1468" s="31"/>
      <c r="U1468" s="31"/>
    </row>
    <row r="1469" spans="1:21" x14ac:dyDescent="0.25">
      <c r="A1469" s="71" t="s">
        <v>91</v>
      </c>
      <c r="B1469" s="72">
        <v>1</v>
      </c>
      <c r="C1469" s="71">
        <v>43970003</v>
      </c>
      <c r="D1469" s="70" t="s">
        <v>1055</v>
      </c>
      <c r="E1469" s="73" t="s">
        <v>1179</v>
      </c>
      <c r="F1469" s="73" t="s">
        <v>128</v>
      </c>
      <c r="G1469" s="72" t="s">
        <v>691</v>
      </c>
      <c r="H1469" s="73" t="s">
        <v>1068</v>
      </c>
      <c r="I1469" s="85">
        <v>-34138.76</v>
      </c>
      <c r="J1469" s="85">
        <v>-9.74</v>
      </c>
      <c r="K1469" s="85">
        <v>93052.52</v>
      </c>
      <c r="L1469" s="85">
        <v>-232141.62</v>
      </c>
      <c r="M1469" s="85">
        <v>0</v>
      </c>
      <c r="N1469" s="85">
        <v>-173237.6</v>
      </c>
      <c r="O1469" s="35">
        <f>ROWS($A$8:N1469)</f>
        <v>1462</v>
      </c>
      <c r="P1469" s="35" t="str">
        <f>IF($A1469='Signature Page'!$H$8,O1469,"")</f>
        <v/>
      </c>
      <c r="Q1469" s="35" t="str">
        <f>IFERROR(SMALL($P$8:$P$1794,ROWS($P$8:P1469)),"")</f>
        <v/>
      </c>
      <c r="R1469" s="31" t="str">
        <f t="shared" si="22"/>
        <v>P24043970003</v>
      </c>
      <c r="S1469" s="31"/>
      <c r="T1469" s="31"/>
      <c r="U1469" s="31"/>
    </row>
    <row r="1470" spans="1:21" x14ac:dyDescent="0.25">
      <c r="A1470" s="71" t="s">
        <v>91</v>
      </c>
      <c r="B1470" s="72">
        <v>5</v>
      </c>
      <c r="C1470" s="71" t="s">
        <v>743</v>
      </c>
      <c r="D1470" s="70" t="s">
        <v>1055</v>
      </c>
      <c r="E1470" s="73" t="s">
        <v>1179</v>
      </c>
      <c r="F1470" s="73" t="s">
        <v>1101</v>
      </c>
      <c r="G1470" s="72" t="s">
        <v>744</v>
      </c>
      <c r="H1470" s="73" t="s">
        <v>1068</v>
      </c>
      <c r="I1470" s="85">
        <v>-388053.31</v>
      </c>
      <c r="J1470" s="85">
        <v>-128427.38</v>
      </c>
      <c r="K1470" s="85">
        <v>0</v>
      </c>
      <c r="L1470" s="85">
        <v>0</v>
      </c>
      <c r="M1470" s="85">
        <v>0</v>
      </c>
      <c r="N1470" s="85">
        <v>-516480.69</v>
      </c>
      <c r="O1470" s="35">
        <f>ROWS($A$8:N1470)</f>
        <v>1463</v>
      </c>
      <c r="P1470" s="35" t="str">
        <f>IF($A1470='Signature Page'!$H$8,O1470,"")</f>
        <v/>
      </c>
      <c r="Q1470" s="35" t="str">
        <f>IFERROR(SMALL($P$8:$P$1794,ROWS($P$8:P1470)),"")</f>
        <v/>
      </c>
      <c r="R1470" s="31" t="str">
        <f t="shared" si="22"/>
        <v>P24044K80000</v>
      </c>
      <c r="S1470" s="31"/>
      <c r="T1470" s="31"/>
      <c r="U1470" s="31"/>
    </row>
    <row r="1471" spans="1:21" x14ac:dyDescent="0.25">
      <c r="A1471" s="71" t="s">
        <v>91</v>
      </c>
      <c r="B1471" s="72">
        <v>5</v>
      </c>
      <c r="C1471" s="71" t="s">
        <v>745</v>
      </c>
      <c r="D1471" s="70" t="s">
        <v>1055</v>
      </c>
      <c r="E1471" s="73" t="s">
        <v>1179</v>
      </c>
      <c r="F1471" s="73" t="s">
        <v>1101</v>
      </c>
      <c r="G1471" s="72" t="s">
        <v>746</v>
      </c>
      <c r="H1471" s="73" t="s">
        <v>1068</v>
      </c>
      <c r="I1471" s="85">
        <v>-3237552.49</v>
      </c>
      <c r="J1471" s="85">
        <v>-652961</v>
      </c>
      <c r="K1471" s="85">
        <v>0</v>
      </c>
      <c r="L1471" s="85">
        <v>0</v>
      </c>
      <c r="M1471" s="85">
        <v>0</v>
      </c>
      <c r="N1471" s="85">
        <v>-3890513.49</v>
      </c>
      <c r="O1471" s="35">
        <f>ROWS($A$8:N1471)</f>
        <v>1464</v>
      </c>
      <c r="P1471" s="35" t="str">
        <f>IF($A1471='Signature Page'!$H$8,O1471,"")</f>
        <v/>
      </c>
      <c r="Q1471" s="35" t="str">
        <f>IFERROR(SMALL($P$8:$P$1794,ROWS($P$8:P1471)),"")</f>
        <v/>
      </c>
      <c r="R1471" s="31" t="str">
        <f t="shared" si="22"/>
        <v>P24044K80001</v>
      </c>
      <c r="S1471" s="31"/>
      <c r="T1471" s="31"/>
      <c r="U1471" s="31"/>
    </row>
    <row r="1472" spans="1:21" x14ac:dyDescent="0.25">
      <c r="A1472" s="71" t="s">
        <v>91</v>
      </c>
      <c r="B1472" s="72">
        <v>5</v>
      </c>
      <c r="C1472" s="71" t="s">
        <v>747</v>
      </c>
      <c r="D1472" s="70" t="s">
        <v>1055</v>
      </c>
      <c r="E1472" s="73" t="s">
        <v>1179</v>
      </c>
      <c r="F1472" s="73" t="s">
        <v>1101</v>
      </c>
      <c r="G1472" s="72" t="s">
        <v>748</v>
      </c>
      <c r="H1472" s="73" t="s">
        <v>1068</v>
      </c>
      <c r="I1472" s="85">
        <v>-2911759.37</v>
      </c>
      <c r="J1472" s="85">
        <v>-652961</v>
      </c>
      <c r="K1472" s="85">
        <v>0</v>
      </c>
      <c r="L1472" s="85">
        <v>0</v>
      </c>
      <c r="M1472" s="85">
        <v>0</v>
      </c>
      <c r="N1472" s="85">
        <v>-3564720.37</v>
      </c>
      <c r="O1472" s="35">
        <f>ROWS($A$8:N1472)</f>
        <v>1465</v>
      </c>
      <c r="P1472" s="35" t="str">
        <f>IF($A1472='Signature Page'!$H$8,O1472,"")</f>
        <v/>
      </c>
      <c r="Q1472" s="35" t="str">
        <f>IFERROR(SMALL($P$8:$P$1794,ROWS($P$8:P1472)),"")</f>
        <v/>
      </c>
      <c r="R1472" s="31" t="str">
        <f t="shared" si="22"/>
        <v>P24044K80002</v>
      </c>
      <c r="S1472" s="31"/>
      <c r="T1472" s="31"/>
      <c r="U1472" s="31"/>
    </row>
    <row r="1473" spans="1:21" x14ac:dyDescent="0.25">
      <c r="A1473" s="71" t="s">
        <v>91</v>
      </c>
      <c r="B1473" s="72">
        <v>5</v>
      </c>
      <c r="C1473" s="71" t="s">
        <v>749</v>
      </c>
      <c r="D1473" s="70" t="s">
        <v>1055</v>
      </c>
      <c r="E1473" s="73" t="s">
        <v>1179</v>
      </c>
      <c r="F1473" s="73" t="s">
        <v>1101</v>
      </c>
      <c r="G1473" s="72" t="s">
        <v>750</v>
      </c>
      <c r="H1473" s="73" t="s">
        <v>1068</v>
      </c>
      <c r="I1473" s="85">
        <v>-48817.89</v>
      </c>
      <c r="J1473" s="85">
        <v>-31005.35</v>
      </c>
      <c r="K1473" s="85">
        <v>0</v>
      </c>
      <c r="L1473" s="85">
        <v>0</v>
      </c>
      <c r="M1473" s="85">
        <v>0</v>
      </c>
      <c r="N1473" s="85">
        <v>-79823.240000000005</v>
      </c>
      <c r="O1473" s="35">
        <f>ROWS($A$8:N1473)</f>
        <v>1466</v>
      </c>
      <c r="P1473" s="35" t="str">
        <f>IF($A1473='Signature Page'!$H$8,O1473,"")</f>
        <v/>
      </c>
      <c r="Q1473" s="35" t="str">
        <f>IFERROR(SMALL($P$8:$P$1794,ROWS($P$8:P1473)),"")</f>
        <v/>
      </c>
      <c r="R1473" s="31" t="str">
        <f t="shared" si="22"/>
        <v>P24044K90000</v>
      </c>
      <c r="S1473" s="31"/>
      <c r="T1473" s="31"/>
      <c r="U1473" s="31"/>
    </row>
    <row r="1474" spans="1:21" x14ac:dyDescent="0.25">
      <c r="A1474" s="71" t="s">
        <v>91</v>
      </c>
      <c r="B1474" s="72">
        <v>5</v>
      </c>
      <c r="C1474" s="71" t="s">
        <v>751</v>
      </c>
      <c r="D1474" s="70" t="s">
        <v>1055</v>
      </c>
      <c r="E1474" s="73" t="s">
        <v>1179</v>
      </c>
      <c r="F1474" s="73" t="s">
        <v>1101</v>
      </c>
      <c r="G1474" s="72" t="s">
        <v>752</v>
      </c>
      <c r="H1474" s="73" t="s">
        <v>1068</v>
      </c>
      <c r="I1474" s="85">
        <v>-715461.86</v>
      </c>
      <c r="J1474" s="85">
        <v>-191172</v>
      </c>
      <c r="K1474" s="85">
        <v>0</v>
      </c>
      <c r="L1474" s="85">
        <v>0</v>
      </c>
      <c r="M1474" s="85">
        <v>0</v>
      </c>
      <c r="N1474" s="85">
        <v>-906633.86</v>
      </c>
      <c r="O1474" s="35">
        <f>ROWS($A$8:N1474)</f>
        <v>1467</v>
      </c>
      <c r="P1474" s="35" t="str">
        <f>IF($A1474='Signature Page'!$H$8,O1474,"")</f>
        <v/>
      </c>
      <c r="Q1474" s="35" t="str">
        <f>IFERROR(SMALL($P$8:$P$1794,ROWS($P$8:P1474)),"")</f>
        <v/>
      </c>
      <c r="R1474" s="31" t="str">
        <f t="shared" si="22"/>
        <v>P24044K90001</v>
      </c>
      <c r="S1474" s="31"/>
      <c r="T1474" s="31"/>
      <c r="U1474" s="31"/>
    </row>
    <row r="1475" spans="1:21" x14ac:dyDescent="0.25">
      <c r="A1475" s="71" t="s">
        <v>91</v>
      </c>
      <c r="B1475" s="72">
        <v>5</v>
      </c>
      <c r="C1475" s="71" t="s">
        <v>753</v>
      </c>
      <c r="D1475" s="70" t="s">
        <v>1055</v>
      </c>
      <c r="E1475" s="73" t="s">
        <v>1179</v>
      </c>
      <c r="F1475" s="73" t="s">
        <v>1101</v>
      </c>
      <c r="G1475" s="72" t="s">
        <v>754</v>
      </c>
      <c r="H1475" s="73" t="s">
        <v>1068</v>
      </c>
      <c r="I1475" s="85">
        <v>-825398.4</v>
      </c>
      <c r="J1475" s="85">
        <v>-191172</v>
      </c>
      <c r="K1475" s="85">
        <v>0</v>
      </c>
      <c r="L1475" s="85">
        <v>0</v>
      </c>
      <c r="M1475" s="85">
        <v>0</v>
      </c>
      <c r="N1475" s="85">
        <v>-1016570.4</v>
      </c>
      <c r="O1475" s="35">
        <f>ROWS($A$8:N1475)</f>
        <v>1468</v>
      </c>
      <c r="P1475" s="35" t="str">
        <f>IF($A1475='Signature Page'!$H$8,O1475,"")</f>
        <v/>
      </c>
      <c r="Q1475" s="35" t="str">
        <f>IFERROR(SMALL($P$8:$P$1794,ROWS($P$8:P1475)),"")</f>
        <v/>
      </c>
      <c r="R1475" s="31" t="str">
        <f t="shared" si="22"/>
        <v>P24044K90002</v>
      </c>
      <c r="S1475" s="31"/>
      <c r="T1475" s="31"/>
      <c r="U1475" s="31"/>
    </row>
    <row r="1476" spans="1:21" x14ac:dyDescent="0.25">
      <c r="A1476" s="71" t="s">
        <v>91</v>
      </c>
      <c r="B1476" s="72">
        <v>5</v>
      </c>
      <c r="C1476" s="71">
        <v>45200000</v>
      </c>
      <c r="D1476" s="70" t="s">
        <v>1055</v>
      </c>
      <c r="E1476" s="73" t="s">
        <v>1179</v>
      </c>
      <c r="F1476" s="73" t="s">
        <v>1101</v>
      </c>
      <c r="G1476" s="72" t="s">
        <v>757</v>
      </c>
      <c r="H1476" s="73" t="s">
        <v>1068</v>
      </c>
      <c r="I1476" s="85">
        <v>-37694847.649999999</v>
      </c>
      <c r="J1476" s="85">
        <v>-13294284.51</v>
      </c>
      <c r="K1476" s="85">
        <v>48584.45</v>
      </c>
      <c r="L1476" s="85">
        <v>21234536.309999999</v>
      </c>
      <c r="M1476" s="85">
        <v>0</v>
      </c>
      <c r="N1476" s="85">
        <v>-29706011.399999999</v>
      </c>
      <c r="O1476" s="35">
        <f>ROWS($A$8:N1476)</f>
        <v>1469</v>
      </c>
      <c r="P1476" s="35" t="str">
        <f>IF($A1476='Signature Page'!$H$8,O1476,"")</f>
        <v/>
      </c>
      <c r="Q1476" s="35" t="str">
        <f>IFERROR(SMALL($P$8:$P$1794,ROWS($P$8:P1476)),"")</f>
        <v/>
      </c>
      <c r="R1476" s="31" t="str">
        <f t="shared" si="22"/>
        <v>P24045200000</v>
      </c>
      <c r="S1476" s="31"/>
      <c r="T1476" s="31"/>
      <c r="U1476" s="31"/>
    </row>
    <row r="1477" spans="1:21" x14ac:dyDescent="0.25">
      <c r="A1477" s="71" t="s">
        <v>91</v>
      </c>
      <c r="B1477" s="72">
        <v>5</v>
      </c>
      <c r="C1477" s="71">
        <v>45390000</v>
      </c>
      <c r="D1477" s="70" t="s">
        <v>1055</v>
      </c>
      <c r="E1477" s="73" t="s">
        <v>1179</v>
      </c>
      <c r="F1477" s="73" t="s">
        <v>1101</v>
      </c>
      <c r="G1477" s="72" t="s">
        <v>759</v>
      </c>
      <c r="H1477" s="73" t="s">
        <v>1068</v>
      </c>
      <c r="I1477" s="85">
        <v>-842370.89</v>
      </c>
      <c r="J1477" s="85">
        <v>0</v>
      </c>
      <c r="K1477" s="85">
        <v>239445.13</v>
      </c>
      <c r="L1477" s="85">
        <v>-420000</v>
      </c>
      <c r="M1477" s="85">
        <v>0</v>
      </c>
      <c r="N1477" s="85">
        <v>-1022925.76</v>
      </c>
      <c r="O1477" s="35">
        <f>ROWS($A$8:N1477)</f>
        <v>1470</v>
      </c>
      <c r="P1477" s="35" t="str">
        <f>IF($A1477='Signature Page'!$H$8,O1477,"")</f>
        <v/>
      </c>
      <c r="Q1477" s="35" t="str">
        <f>IFERROR(SMALL($P$8:$P$1794,ROWS($P$8:P1477)),"")</f>
        <v/>
      </c>
      <c r="R1477" s="31" t="str">
        <f t="shared" si="22"/>
        <v>P24045390000</v>
      </c>
      <c r="S1477" s="31"/>
      <c r="T1477" s="31"/>
      <c r="U1477" s="31"/>
    </row>
    <row r="1478" spans="1:21" x14ac:dyDescent="0.25">
      <c r="A1478" s="71" t="s">
        <v>91</v>
      </c>
      <c r="B1478" s="72">
        <v>5</v>
      </c>
      <c r="C1478" s="71">
        <v>45390001</v>
      </c>
      <c r="D1478" s="70" t="s">
        <v>1055</v>
      </c>
      <c r="E1478" s="73" t="s">
        <v>1179</v>
      </c>
      <c r="F1478" s="73" t="s">
        <v>1101</v>
      </c>
      <c r="G1478" s="72" t="s">
        <v>760</v>
      </c>
      <c r="H1478" s="73" t="s">
        <v>1068</v>
      </c>
      <c r="I1478" s="85">
        <v>-3982.19</v>
      </c>
      <c r="J1478" s="85">
        <v>0</v>
      </c>
      <c r="K1478" s="85">
        <v>278824</v>
      </c>
      <c r="L1478" s="85">
        <v>-276307.65999999997</v>
      </c>
      <c r="M1478" s="85">
        <v>0</v>
      </c>
      <c r="N1478" s="85">
        <v>-1465.8499999999799</v>
      </c>
      <c r="O1478" s="35">
        <f>ROWS($A$8:N1478)</f>
        <v>1471</v>
      </c>
      <c r="P1478" s="35" t="str">
        <f>IF($A1478='Signature Page'!$H$8,O1478,"")</f>
        <v/>
      </c>
      <c r="Q1478" s="35" t="str">
        <f>IFERROR(SMALL($P$8:$P$1794,ROWS($P$8:P1478)),"")</f>
        <v/>
      </c>
      <c r="R1478" s="31" t="str">
        <f t="shared" si="22"/>
        <v>P24045390001</v>
      </c>
      <c r="S1478" s="31"/>
      <c r="T1478" s="31"/>
      <c r="U1478" s="31"/>
    </row>
    <row r="1479" spans="1:21" x14ac:dyDescent="0.25">
      <c r="A1479" s="71" t="s">
        <v>91</v>
      </c>
      <c r="B1479" s="72">
        <v>5</v>
      </c>
      <c r="C1479" s="71">
        <v>45390004</v>
      </c>
      <c r="D1479" s="70" t="s">
        <v>1055</v>
      </c>
      <c r="E1479" s="73" t="s">
        <v>1179</v>
      </c>
      <c r="F1479" s="73" t="s">
        <v>1101</v>
      </c>
      <c r="G1479" s="72" t="s">
        <v>761</v>
      </c>
      <c r="H1479" s="73" t="s">
        <v>1068</v>
      </c>
      <c r="I1479" s="85">
        <v>-27196</v>
      </c>
      <c r="J1479" s="85">
        <v>0</v>
      </c>
      <c r="K1479" s="85">
        <v>12771.07</v>
      </c>
      <c r="L1479" s="85">
        <v>0</v>
      </c>
      <c r="M1479" s="85">
        <v>0</v>
      </c>
      <c r="N1479" s="85">
        <v>-14424.93</v>
      </c>
      <c r="O1479" s="35">
        <f>ROWS($A$8:N1479)</f>
        <v>1472</v>
      </c>
      <c r="P1479" s="35" t="str">
        <f>IF($A1479='Signature Page'!$H$8,O1479,"")</f>
        <v/>
      </c>
      <c r="Q1479" s="35" t="str">
        <f>IFERROR(SMALL($P$8:$P$1794,ROWS($P$8:P1479)),"")</f>
        <v/>
      </c>
      <c r="R1479" s="31" t="str">
        <f t="shared" si="22"/>
        <v>P24045390004</v>
      </c>
      <c r="S1479" s="31"/>
      <c r="T1479" s="31"/>
      <c r="U1479" s="31"/>
    </row>
    <row r="1480" spans="1:21" x14ac:dyDescent="0.25">
      <c r="A1480" s="71" t="s">
        <v>91</v>
      </c>
      <c r="B1480" s="72">
        <v>5</v>
      </c>
      <c r="C1480" s="71">
        <v>45390005</v>
      </c>
      <c r="D1480" s="70" t="s">
        <v>1055</v>
      </c>
      <c r="E1480" s="73" t="s">
        <v>1179</v>
      </c>
      <c r="F1480" s="73" t="s">
        <v>1101</v>
      </c>
      <c r="G1480" s="72" t="s">
        <v>762</v>
      </c>
      <c r="H1480" s="73" t="s">
        <v>1068</v>
      </c>
      <c r="I1480" s="85">
        <v>-484988.87</v>
      </c>
      <c r="J1480" s="85">
        <v>0</v>
      </c>
      <c r="K1480" s="85">
        <v>262516.02</v>
      </c>
      <c r="L1480" s="85">
        <v>0</v>
      </c>
      <c r="M1480" s="85">
        <v>0</v>
      </c>
      <c r="N1480" s="85">
        <v>-222472.85</v>
      </c>
      <c r="O1480" s="35">
        <f>ROWS($A$8:N1480)</f>
        <v>1473</v>
      </c>
      <c r="P1480" s="35" t="str">
        <f>IF($A1480='Signature Page'!$H$8,O1480,"")</f>
        <v/>
      </c>
      <c r="Q1480" s="35" t="str">
        <f>IFERROR(SMALL($P$8:$P$1794,ROWS($P$8:P1480)),"")</f>
        <v/>
      </c>
      <c r="R1480" s="31" t="str">
        <f t="shared" ref="R1480:R1543" si="23">CONCATENATE(A1480,C1480)</f>
        <v>P24045390005</v>
      </c>
      <c r="S1480" s="31"/>
      <c r="T1480" s="31"/>
      <c r="U1480" s="31"/>
    </row>
    <row r="1481" spans="1:21" x14ac:dyDescent="0.25">
      <c r="A1481" s="71" t="s">
        <v>91</v>
      </c>
      <c r="B1481" s="72">
        <v>5</v>
      </c>
      <c r="C1481" s="71">
        <v>45390007</v>
      </c>
      <c r="D1481" s="70" t="s">
        <v>1055</v>
      </c>
      <c r="E1481" s="73" t="s">
        <v>1179</v>
      </c>
      <c r="F1481" s="73" t="s">
        <v>1101</v>
      </c>
      <c r="G1481" s="72" t="s">
        <v>763</v>
      </c>
      <c r="H1481" s="73" t="s">
        <v>1068</v>
      </c>
      <c r="I1481" s="85">
        <v>-19.48</v>
      </c>
      <c r="J1481" s="85">
        <v>0</v>
      </c>
      <c r="K1481" s="85">
        <v>0</v>
      </c>
      <c r="L1481" s="85">
        <v>0</v>
      </c>
      <c r="M1481" s="85">
        <v>0</v>
      </c>
      <c r="N1481" s="85">
        <v>-19.48</v>
      </c>
      <c r="O1481" s="35">
        <f>ROWS($A$8:N1481)</f>
        <v>1474</v>
      </c>
      <c r="P1481" s="35" t="str">
        <f>IF($A1481='Signature Page'!$H$8,O1481,"")</f>
        <v/>
      </c>
      <c r="Q1481" s="35" t="str">
        <f>IFERROR(SMALL($P$8:$P$1794,ROWS($P$8:P1481)),"")</f>
        <v/>
      </c>
      <c r="R1481" s="31" t="str">
        <f t="shared" si="23"/>
        <v>P24045390007</v>
      </c>
      <c r="S1481" s="31"/>
      <c r="T1481" s="31"/>
      <c r="U1481" s="31"/>
    </row>
    <row r="1482" spans="1:21" x14ac:dyDescent="0.25">
      <c r="A1482" s="71" t="s">
        <v>91</v>
      </c>
      <c r="B1482" s="72">
        <v>5</v>
      </c>
      <c r="C1482" s="71">
        <v>45390008</v>
      </c>
      <c r="D1482" s="70" t="s">
        <v>1055</v>
      </c>
      <c r="E1482" s="73" t="s">
        <v>1179</v>
      </c>
      <c r="F1482" s="73" t="s">
        <v>1101</v>
      </c>
      <c r="G1482" s="72" t="s">
        <v>764</v>
      </c>
      <c r="H1482" s="73" t="s">
        <v>1068</v>
      </c>
      <c r="I1482" s="85">
        <v>-10482.15</v>
      </c>
      <c r="J1482" s="85">
        <v>0</v>
      </c>
      <c r="K1482" s="85">
        <v>204197.25</v>
      </c>
      <c r="L1482" s="85">
        <v>-247900</v>
      </c>
      <c r="M1482" s="85">
        <v>0</v>
      </c>
      <c r="N1482" s="85">
        <v>-54184.9</v>
      </c>
      <c r="O1482" s="35">
        <f>ROWS($A$8:N1482)</f>
        <v>1475</v>
      </c>
      <c r="P1482" s="35" t="str">
        <f>IF($A1482='Signature Page'!$H$8,O1482,"")</f>
        <v/>
      </c>
      <c r="Q1482" s="35" t="str">
        <f>IFERROR(SMALL($P$8:$P$1794,ROWS($P$8:P1482)),"")</f>
        <v/>
      </c>
      <c r="R1482" s="31" t="str">
        <f t="shared" si="23"/>
        <v>P24045390008</v>
      </c>
      <c r="S1482" s="31"/>
      <c r="T1482" s="31"/>
      <c r="U1482" s="31"/>
    </row>
    <row r="1483" spans="1:21" x14ac:dyDescent="0.25">
      <c r="A1483" s="71" t="s">
        <v>91</v>
      </c>
      <c r="B1483" s="72">
        <v>5</v>
      </c>
      <c r="C1483" s="71">
        <v>45390009</v>
      </c>
      <c r="D1483" s="70" t="s">
        <v>1055</v>
      </c>
      <c r="E1483" s="73" t="s">
        <v>1179</v>
      </c>
      <c r="F1483" s="73" t="s">
        <v>1101</v>
      </c>
      <c r="G1483" s="72" t="s">
        <v>765</v>
      </c>
      <c r="H1483" s="73" t="s">
        <v>1068</v>
      </c>
      <c r="I1483" s="85">
        <v>-17497.55</v>
      </c>
      <c r="J1483" s="85">
        <v>0</v>
      </c>
      <c r="K1483" s="85">
        <v>43712.67</v>
      </c>
      <c r="L1483" s="85">
        <v>-181826.59</v>
      </c>
      <c r="M1483" s="85">
        <v>0</v>
      </c>
      <c r="N1483" s="85">
        <v>-155611.47</v>
      </c>
      <c r="O1483" s="35">
        <f>ROWS($A$8:N1483)</f>
        <v>1476</v>
      </c>
      <c r="P1483" s="35" t="str">
        <f>IF($A1483='Signature Page'!$H$8,O1483,"")</f>
        <v/>
      </c>
      <c r="Q1483" s="35" t="str">
        <f>IFERROR(SMALL($P$8:$P$1794,ROWS($P$8:P1483)),"")</f>
        <v/>
      </c>
      <c r="R1483" s="31" t="str">
        <f t="shared" si="23"/>
        <v>P24045390009</v>
      </c>
      <c r="S1483" s="31"/>
      <c r="T1483" s="31"/>
      <c r="U1483" s="31"/>
    </row>
    <row r="1484" spans="1:21" x14ac:dyDescent="0.25">
      <c r="A1484" s="71" t="s">
        <v>91</v>
      </c>
      <c r="B1484" s="72">
        <v>1</v>
      </c>
      <c r="C1484" s="71" t="s">
        <v>787</v>
      </c>
      <c r="D1484" s="70" t="s">
        <v>1055</v>
      </c>
      <c r="E1484" s="73" t="s">
        <v>1179</v>
      </c>
      <c r="F1484" s="73" t="s">
        <v>128</v>
      </c>
      <c r="G1484" s="72" t="s">
        <v>788</v>
      </c>
      <c r="H1484" s="73" t="s">
        <v>1068</v>
      </c>
      <c r="I1484" s="85">
        <v>-5591.63</v>
      </c>
      <c r="J1484" s="85">
        <v>-99.16</v>
      </c>
      <c r="K1484" s="85">
        <v>0</v>
      </c>
      <c r="L1484" s="85">
        <v>0</v>
      </c>
      <c r="M1484" s="85">
        <v>0</v>
      </c>
      <c r="N1484" s="85">
        <v>-5690.79</v>
      </c>
      <c r="O1484" s="35">
        <f>ROWS($A$8:N1484)</f>
        <v>1477</v>
      </c>
      <c r="P1484" s="35" t="str">
        <f>IF($A1484='Signature Page'!$H$8,O1484,"")</f>
        <v/>
      </c>
      <c r="Q1484" s="35" t="str">
        <f>IFERROR(SMALL($P$8:$P$1794,ROWS($P$8:P1484)),"")</f>
        <v/>
      </c>
      <c r="R1484" s="31" t="str">
        <f t="shared" si="23"/>
        <v>P24045K80000</v>
      </c>
      <c r="S1484" s="31"/>
      <c r="T1484" s="31"/>
      <c r="U1484" s="31"/>
    </row>
    <row r="1485" spans="1:21" x14ac:dyDescent="0.25">
      <c r="A1485" s="71" t="s">
        <v>91</v>
      </c>
      <c r="B1485" s="72">
        <v>1</v>
      </c>
      <c r="C1485" s="71">
        <v>46050000</v>
      </c>
      <c r="D1485" s="70" t="s">
        <v>1055</v>
      </c>
      <c r="E1485" s="73" t="s">
        <v>1179</v>
      </c>
      <c r="F1485" s="73" t="s">
        <v>128</v>
      </c>
      <c r="G1485" s="72" t="s">
        <v>795</v>
      </c>
      <c r="H1485" s="73" t="s">
        <v>1068</v>
      </c>
      <c r="I1485" s="85">
        <v>-5315644.3899999997</v>
      </c>
      <c r="J1485" s="85">
        <v>-573757.62</v>
      </c>
      <c r="K1485" s="85">
        <v>213838.26</v>
      </c>
      <c r="L1485" s="85">
        <v>0</v>
      </c>
      <c r="M1485" s="85">
        <v>0</v>
      </c>
      <c r="N1485" s="85">
        <v>-5675563.75</v>
      </c>
      <c r="O1485" s="35">
        <f>ROWS($A$8:N1485)</f>
        <v>1478</v>
      </c>
      <c r="P1485" s="35" t="str">
        <f>IF($A1485='Signature Page'!$H$8,O1485,"")</f>
        <v/>
      </c>
      <c r="Q1485" s="35" t="str">
        <f>IFERROR(SMALL($P$8:$P$1794,ROWS($P$8:P1485)),"")</f>
        <v/>
      </c>
      <c r="R1485" s="31" t="str">
        <f t="shared" si="23"/>
        <v>P24046050000</v>
      </c>
      <c r="S1485" s="31"/>
      <c r="T1485" s="31"/>
      <c r="U1485" s="31"/>
    </row>
    <row r="1486" spans="1:21" x14ac:dyDescent="0.25">
      <c r="A1486" s="71" t="s">
        <v>91</v>
      </c>
      <c r="B1486" s="72">
        <v>67</v>
      </c>
      <c r="C1486" s="71">
        <v>46070000</v>
      </c>
      <c r="D1486" s="70" t="s">
        <v>1055</v>
      </c>
      <c r="E1486" s="73" t="s">
        <v>1179</v>
      </c>
      <c r="F1486" s="73" t="s">
        <v>1180</v>
      </c>
      <c r="G1486" s="72" t="s">
        <v>797</v>
      </c>
      <c r="H1486" s="73" t="s">
        <v>1068</v>
      </c>
      <c r="I1486" s="85">
        <v>-8233416.3099999996</v>
      </c>
      <c r="J1486" s="85">
        <v>-851402</v>
      </c>
      <c r="K1486" s="85">
        <v>0</v>
      </c>
      <c r="L1486" s="85">
        <v>0</v>
      </c>
      <c r="M1486" s="85">
        <v>0</v>
      </c>
      <c r="N1486" s="85">
        <v>-9084818.3100000005</v>
      </c>
      <c r="O1486" s="35">
        <f>ROWS($A$8:N1486)</f>
        <v>1479</v>
      </c>
      <c r="P1486" s="35" t="str">
        <f>IF($A1486='Signature Page'!$H$8,O1486,"")</f>
        <v/>
      </c>
      <c r="Q1486" s="35" t="str">
        <f>IFERROR(SMALL($P$8:$P$1794,ROWS($P$8:P1486)),"")</f>
        <v/>
      </c>
      <c r="R1486" s="31" t="str">
        <f t="shared" si="23"/>
        <v>P24046070000</v>
      </c>
      <c r="S1486" s="31"/>
      <c r="T1486" s="31"/>
      <c r="U1486" s="31"/>
    </row>
    <row r="1487" spans="1:21" x14ac:dyDescent="0.25">
      <c r="A1487" s="71" t="s">
        <v>91</v>
      </c>
      <c r="B1487" s="72">
        <v>67</v>
      </c>
      <c r="C1487" s="71">
        <v>46080000</v>
      </c>
      <c r="D1487" s="70" t="s">
        <v>1055</v>
      </c>
      <c r="E1487" s="73" t="s">
        <v>1179</v>
      </c>
      <c r="F1487" s="73" t="s">
        <v>1180</v>
      </c>
      <c r="G1487" s="72" t="s">
        <v>797</v>
      </c>
      <c r="H1487" s="73" t="s">
        <v>1068</v>
      </c>
      <c r="I1487" s="85">
        <v>-841098.63</v>
      </c>
      <c r="J1487" s="85">
        <v>-236687.65</v>
      </c>
      <c r="K1487" s="85">
        <v>175719.02</v>
      </c>
      <c r="L1487" s="85">
        <v>0</v>
      </c>
      <c r="M1487" s="85">
        <v>0</v>
      </c>
      <c r="N1487" s="85">
        <v>-902067.26</v>
      </c>
      <c r="O1487" s="35">
        <f>ROWS($A$8:N1487)</f>
        <v>1480</v>
      </c>
      <c r="P1487" s="35" t="str">
        <f>IF($A1487='Signature Page'!$H$8,O1487,"")</f>
        <v/>
      </c>
      <c r="Q1487" s="35" t="str">
        <f>IFERROR(SMALL($P$8:$P$1794,ROWS($P$8:P1487)),"")</f>
        <v/>
      </c>
      <c r="R1487" s="31" t="str">
        <f t="shared" si="23"/>
        <v>P24046080000</v>
      </c>
      <c r="S1487" s="31"/>
      <c r="T1487" s="31"/>
      <c r="U1487" s="31"/>
    </row>
    <row r="1488" spans="1:21" x14ac:dyDescent="0.25">
      <c r="A1488" s="71" t="s">
        <v>91</v>
      </c>
      <c r="B1488" s="72">
        <v>5</v>
      </c>
      <c r="C1488" s="71">
        <v>46090000</v>
      </c>
      <c r="D1488" s="70" t="s">
        <v>1055</v>
      </c>
      <c r="E1488" s="73" t="s">
        <v>1179</v>
      </c>
      <c r="F1488" s="73" t="s">
        <v>1101</v>
      </c>
      <c r="G1488" s="72" t="s">
        <v>798</v>
      </c>
      <c r="H1488" s="73" t="s">
        <v>1068</v>
      </c>
      <c r="I1488" s="85">
        <v>-3135598.29</v>
      </c>
      <c r="J1488" s="85">
        <v>-10230161.16</v>
      </c>
      <c r="K1488" s="85">
        <v>10399593.75</v>
      </c>
      <c r="L1488" s="85">
        <v>-383.62</v>
      </c>
      <c r="M1488" s="85">
        <v>0</v>
      </c>
      <c r="N1488" s="85">
        <v>-2966549.32</v>
      </c>
      <c r="O1488" s="35">
        <f>ROWS($A$8:N1488)</f>
        <v>1481</v>
      </c>
      <c r="P1488" s="35" t="str">
        <f>IF($A1488='Signature Page'!$H$8,O1488,"")</f>
        <v/>
      </c>
      <c r="Q1488" s="35" t="str">
        <f>IFERROR(SMALL($P$8:$P$1794,ROWS($P$8:P1488)),"")</f>
        <v/>
      </c>
      <c r="R1488" s="31" t="str">
        <f t="shared" si="23"/>
        <v>P24046090000</v>
      </c>
      <c r="S1488" s="31"/>
      <c r="T1488" s="31"/>
      <c r="U1488" s="31"/>
    </row>
    <row r="1489" spans="1:21" x14ac:dyDescent="0.25">
      <c r="A1489" s="71" t="s">
        <v>91</v>
      </c>
      <c r="B1489" s="72">
        <v>5</v>
      </c>
      <c r="C1489" s="71">
        <v>46090001</v>
      </c>
      <c r="D1489" s="70" t="s">
        <v>1055</v>
      </c>
      <c r="E1489" s="73" t="s">
        <v>1179</v>
      </c>
      <c r="F1489" s="73" t="s">
        <v>1101</v>
      </c>
      <c r="G1489" s="72" t="s">
        <v>799</v>
      </c>
      <c r="H1489" s="73" t="s">
        <v>1068</v>
      </c>
      <c r="I1489" s="85">
        <v>-1581183.1</v>
      </c>
      <c r="J1489" s="85">
        <v>-330478.58</v>
      </c>
      <c r="K1489" s="85">
        <v>456244.98</v>
      </c>
      <c r="L1489" s="85">
        <v>0</v>
      </c>
      <c r="M1489" s="85">
        <v>0</v>
      </c>
      <c r="N1489" s="85">
        <v>-1455416.7</v>
      </c>
      <c r="O1489" s="35">
        <f>ROWS($A$8:N1489)</f>
        <v>1482</v>
      </c>
      <c r="P1489" s="35" t="str">
        <f>IF($A1489='Signature Page'!$H$8,O1489,"")</f>
        <v/>
      </c>
      <c r="Q1489" s="35" t="str">
        <f>IFERROR(SMALL($P$8:$P$1794,ROWS($P$8:P1489)),"")</f>
        <v/>
      </c>
      <c r="R1489" s="31" t="str">
        <f t="shared" si="23"/>
        <v>P24046090001</v>
      </c>
      <c r="S1489" s="31"/>
      <c r="T1489" s="31"/>
      <c r="U1489" s="31"/>
    </row>
    <row r="1490" spans="1:21" x14ac:dyDescent="0.25">
      <c r="A1490" s="71" t="s">
        <v>91</v>
      </c>
      <c r="B1490" s="72">
        <v>5</v>
      </c>
      <c r="C1490" s="71">
        <v>46090002</v>
      </c>
      <c r="D1490" s="70" t="s">
        <v>1055</v>
      </c>
      <c r="E1490" s="73" t="s">
        <v>1179</v>
      </c>
      <c r="F1490" s="73" t="s">
        <v>1101</v>
      </c>
      <c r="G1490" s="72" t="s">
        <v>800</v>
      </c>
      <c r="H1490" s="73" t="s">
        <v>1068</v>
      </c>
      <c r="I1490" s="85">
        <v>-1378246.93</v>
      </c>
      <c r="J1490" s="85">
        <v>-2152378.4500000002</v>
      </c>
      <c r="K1490" s="85">
        <v>3530351.02</v>
      </c>
      <c r="L1490" s="85">
        <v>0</v>
      </c>
      <c r="M1490" s="85">
        <v>0</v>
      </c>
      <c r="N1490" s="85">
        <v>-274.35999999987001</v>
      </c>
      <c r="O1490" s="35">
        <f>ROWS($A$8:N1490)</f>
        <v>1483</v>
      </c>
      <c r="P1490" s="35" t="str">
        <f>IF($A1490='Signature Page'!$H$8,O1490,"")</f>
        <v/>
      </c>
      <c r="Q1490" s="35" t="str">
        <f>IFERROR(SMALL($P$8:$P$1794,ROWS($P$8:P1490)),"")</f>
        <v/>
      </c>
      <c r="R1490" s="31" t="str">
        <f t="shared" si="23"/>
        <v>P24046090002</v>
      </c>
      <c r="S1490" s="31"/>
      <c r="T1490" s="31"/>
      <c r="U1490" s="31"/>
    </row>
    <row r="1491" spans="1:21" x14ac:dyDescent="0.25">
      <c r="A1491" s="71" t="s">
        <v>91</v>
      </c>
      <c r="B1491" s="72">
        <v>5</v>
      </c>
      <c r="C1491" s="71">
        <v>46090003</v>
      </c>
      <c r="D1491" s="70" t="s">
        <v>1055</v>
      </c>
      <c r="E1491" s="73" t="s">
        <v>1179</v>
      </c>
      <c r="F1491" s="73" t="s">
        <v>1101</v>
      </c>
      <c r="G1491" s="72" t="s">
        <v>801</v>
      </c>
      <c r="H1491" s="73" t="s">
        <v>1068</v>
      </c>
      <c r="I1491" s="85">
        <v>-377941.16</v>
      </c>
      <c r="J1491" s="85">
        <v>-634892.61</v>
      </c>
      <c r="K1491" s="85">
        <v>328644.5</v>
      </c>
      <c r="L1491" s="85">
        <v>0</v>
      </c>
      <c r="M1491" s="85">
        <v>0</v>
      </c>
      <c r="N1491" s="85">
        <v>-684189.27</v>
      </c>
      <c r="O1491" s="35">
        <f>ROWS($A$8:N1491)</f>
        <v>1484</v>
      </c>
      <c r="P1491" s="35" t="str">
        <f>IF($A1491='Signature Page'!$H$8,O1491,"")</f>
        <v/>
      </c>
      <c r="Q1491" s="35" t="str">
        <f>IFERROR(SMALL($P$8:$P$1794,ROWS($P$8:P1491)),"")</f>
        <v/>
      </c>
      <c r="R1491" s="31" t="str">
        <f t="shared" si="23"/>
        <v>P24046090003</v>
      </c>
      <c r="S1491" s="31"/>
      <c r="T1491" s="31"/>
      <c r="U1491" s="31"/>
    </row>
    <row r="1492" spans="1:21" x14ac:dyDescent="0.25">
      <c r="A1492" s="71" t="s">
        <v>91</v>
      </c>
      <c r="B1492" s="72">
        <v>5</v>
      </c>
      <c r="C1492" s="71">
        <v>46090004</v>
      </c>
      <c r="D1492" s="70" t="s">
        <v>1055</v>
      </c>
      <c r="E1492" s="73" t="s">
        <v>1179</v>
      </c>
      <c r="F1492" s="73" t="s">
        <v>1101</v>
      </c>
      <c r="G1492" s="72" t="s">
        <v>802</v>
      </c>
      <c r="H1492" s="73" t="s">
        <v>1068</v>
      </c>
      <c r="I1492" s="85">
        <v>-1328277.06</v>
      </c>
      <c r="J1492" s="85">
        <v>-1299936.8799999999</v>
      </c>
      <c r="K1492" s="85">
        <v>1533497.43</v>
      </c>
      <c r="L1492" s="85">
        <v>475000</v>
      </c>
      <c r="M1492" s="85">
        <v>0</v>
      </c>
      <c r="N1492" s="85">
        <v>-619716.51</v>
      </c>
      <c r="O1492" s="35">
        <f>ROWS($A$8:N1492)</f>
        <v>1485</v>
      </c>
      <c r="P1492" s="35" t="str">
        <f>IF($A1492='Signature Page'!$H$8,O1492,"")</f>
        <v/>
      </c>
      <c r="Q1492" s="35" t="str">
        <f>IFERROR(SMALL($P$8:$P$1794,ROWS($P$8:P1492)),"")</f>
        <v/>
      </c>
      <c r="R1492" s="31" t="str">
        <f t="shared" si="23"/>
        <v>P24046090004</v>
      </c>
      <c r="S1492" s="31"/>
      <c r="T1492" s="31"/>
      <c r="U1492" s="31"/>
    </row>
    <row r="1493" spans="1:21" x14ac:dyDescent="0.25">
      <c r="A1493" s="71" t="s">
        <v>91</v>
      </c>
      <c r="B1493" s="72">
        <v>5</v>
      </c>
      <c r="C1493" s="71">
        <v>46090005</v>
      </c>
      <c r="D1493" s="70" t="s">
        <v>1055</v>
      </c>
      <c r="E1493" s="73" t="s">
        <v>1179</v>
      </c>
      <c r="F1493" s="73" t="s">
        <v>1101</v>
      </c>
      <c r="G1493" s="72" t="s">
        <v>803</v>
      </c>
      <c r="H1493" s="73" t="s">
        <v>1068</v>
      </c>
      <c r="I1493" s="85">
        <v>-2522326.1</v>
      </c>
      <c r="J1493" s="85">
        <v>-810579.8</v>
      </c>
      <c r="K1493" s="85">
        <v>1101809.1299999999</v>
      </c>
      <c r="L1493" s="85">
        <v>475000</v>
      </c>
      <c r="M1493" s="85">
        <v>0</v>
      </c>
      <c r="N1493" s="85">
        <v>-1756096.77</v>
      </c>
      <c r="O1493" s="35">
        <f>ROWS($A$8:N1493)</f>
        <v>1486</v>
      </c>
      <c r="P1493" s="35" t="str">
        <f>IF($A1493='Signature Page'!$H$8,O1493,"")</f>
        <v/>
      </c>
      <c r="Q1493" s="35" t="str">
        <f>IFERROR(SMALL($P$8:$P$1794,ROWS($P$8:P1493)),"")</f>
        <v/>
      </c>
      <c r="R1493" s="31" t="str">
        <f t="shared" si="23"/>
        <v>P24046090005</v>
      </c>
      <c r="S1493" s="31"/>
      <c r="T1493" s="31"/>
      <c r="U1493" s="31"/>
    </row>
    <row r="1494" spans="1:21" x14ac:dyDescent="0.25">
      <c r="A1494" s="71" t="s">
        <v>91</v>
      </c>
      <c r="B1494" s="72">
        <v>5</v>
      </c>
      <c r="C1494" s="71">
        <v>46090006</v>
      </c>
      <c r="D1494" s="70" t="s">
        <v>1055</v>
      </c>
      <c r="E1494" s="73" t="s">
        <v>1179</v>
      </c>
      <c r="F1494" s="73" t="s">
        <v>1101</v>
      </c>
      <c r="G1494" s="72" t="s">
        <v>804</v>
      </c>
      <c r="H1494" s="73" t="s">
        <v>1068</v>
      </c>
      <c r="I1494" s="85">
        <v>-645140.56000000006</v>
      </c>
      <c r="J1494" s="85">
        <v>-2373264.15</v>
      </c>
      <c r="K1494" s="85">
        <v>1960352.52</v>
      </c>
      <c r="L1494" s="85">
        <v>0</v>
      </c>
      <c r="M1494" s="85">
        <v>0</v>
      </c>
      <c r="N1494" s="85">
        <v>-1058052.19</v>
      </c>
      <c r="O1494" s="35">
        <f>ROWS($A$8:N1494)</f>
        <v>1487</v>
      </c>
      <c r="P1494" s="35" t="str">
        <f>IF($A1494='Signature Page'!$H$8,O1494,"")</f>
        <v/>
      </c>
      <c r="Q1494" s="35" t="str">
        <f>IFERROR(SMALL($P$8:$P$1794,ROWS($P$8:P1494)),"")</f>
        <v/>
      </c>
      <c r="R1494" s="31" t="str">
        <f t="shared" si="23"/>
        <v>P24046090006</v>
      </c>
      <c r="S1494" s="31"/>
      <c r="T1494" s="31"/>
      <c r="U1494" s="31"/>
    </row>
    <row r="1495" spans="1:21" x14ac:dyDescent="0.25">
      <c r="A1495" s="71" t="s">
        <v>91</v>
      </c>
      <c r="B1495" s="72">
        <v>5</v>
      </c>
      <c r="C1495" s="71">
        <v>46090007</v>
      </c>
      <c r="D1495" s="70" t="s">
        <v>1055</v>
      </c>
      <c r="E1495" s="73" t="s">
        <v>1179</v>
      </c>
      <c r="F1495" s="73" t="s">
        <v>1101</v>
      </c>
      <c r="G1495" s="72" t="s">
        <v>805</v>
      </c>
      <c r="H1495" s="73" t="s">
        <v>1068</v>
      </c>
      <c r="I1495" s="85">
        <v>-229708.98</v>
      </c>
      <c r="J1495" s="85">
        <v>-73918.75</v>
      </c>
      <c r="K1495" s="85">
        <v>23902.18</v>
      </c>
      <c r="L1495" s="85">
        <v>0</v>
      </c>
      <c r="M1495" s="85">
        <v>0</v>
      </c>
      <c r="N1495" s="85">
        <v>-279725.55</v>
      </c>
      <c r="O1495" s="35">
        <f>ROWS($A$8:N1495)</f>
        <v>1488</v>
      </c>
      <c r="P1495" s="35" t="str">
        <f>IF($A1495='Signature Page'!$H$8,O1495,"")</f>
        <v/>
      </c>
      <c r="Q1495" s="35" t="str">
        <f>IFERROR(SMALL($P$8:$P$1794,ROWS($P$8:P1495)),"")</f>
        <v/>
      </c>
      <c r="R1495" s="31" t="str">
        <f t="shared" si="23"/>
        <v>P24046090007</v>
      </c>
      <c r="S1495" s="31"/>
      <c r="T1495" s="31"/>
      <c r="U1495" s="31"/>
    </row>
    <row r="1496" spans="1:21" x14ac:dyDescent="0.25">
      <c r="A1496" s="71" t="s">
        <v>91</v>
      </c>
      <c r="B1496" s="72">
        <v>5</v>
      </c>
      <c r="C1496" s="71">
        <v>46090008</v>
      </c>
      <c r="D1496" s="70" t="s">
        <v>1055</v>
      </c>
      <c r="E1496" s="73" t="s">
        <v>1179</v>
      </c>
      <c r="F1496" s="73" t="s">
        <v>1101</v>
      </c>
      <c r="G1496" s="72" t="s">
        <v>806</v>
      </c>
      <c r="H1496" s="73" t="s">
        <v>1068</v>
      </c>
      <c r="I1496" s="85">
        <v>-414128.13</v>
      </c>
      <c r="J1496" s="85">
        <v>-866946.66</v>
      </c>
      <c r="K1496" s="85">
        <v>795624.97</v>
      </c>
      <c r="L1496" s="85">
        <v>0</v>
      </c>
      <c r="M1496" s="85">
        <v>0</v>
      </c>
      <c r="N1496" s="85">
        <v>-485449.82</v>
      </c>
      <c r="O1496" s="35">
        <f>ROWS($A$8:N1496)</f>
        <v>1489</v>
      </c>
      <c r="P1496" s="35" t="str">
        <f>IF($A1496='Signature Page'!$H$8,O1496,"")</f>
        <v/>
      </c>
      <c r="Q1496" s="35" t="str">
        <f>IFERROR(SMALL($P$8:$P$1794,ROWS($P$8:P1496)),"")</f>
        <v/>
      </c>
      <c r="R1496" s="31" t="str">
        <f t="shared" si="23"/>
        <v>P24046090008</v>
      </c>
      <c r="S1496" s="31"/>
      <c r="T1496" s="31"/>
      <c r="U1496" s="31"/>
    </row>
    <row r="1497" spans="1:21" x14ac:dyDescent="0.25">
      <c r="A1497" s="71" t="s">
        <v>91</v>
      </c>
      <c r="B1497" s="72">
        <v>5</v>
      </c>
      <c r="C1497" s="71">
        <v>46090009</v>
      </c>
      <c r="D1497" s="70" t="s">
        <v>1055</v>
      </c>
      <c r="E1497" s="73" t="s">
        <v>1179</v>
      </c>
      <c r="F1497" s="73" t="s">
        <v>1101</v>
      </c>
      <c r="G1497" s="72" t="s">
        <v>807</v>
      </c>
      <c r="H1497" s="73" t="s">
        <v>1068</v>
      </c>
      <c r="I1497" s="85">
        <v>-288544.5</v>
      </c>
      <c r="J1497" s="85">
        <v>-227456.64000000001</v>
      </c>
      <c r="K1497" s="85">
        <v>292706.37</v>
      </c>
      <c r="L1497" s="85">
        <v>0</v>
      </c>
      <c r="M1497" s="85">
        <v>0</v>
      </c>
      <c r="N1497" s="85">
        <v>-223294.77</v>
      </c>
      <c r="O1497" s="35">
        <f>ROWS($A$8:N1497)</f>
        <v>1490</v>
      </c>
      <c r="P1497" s="35" t="str">
        <f>IF($A1497='Signature Page'!$H$8,O1497,"")</f>
        <v/>
      </c>
      <c r="Q1497" s="35" t="str">
        <f>IFERROR(SMALL($P$8:$P$1794,ROWS($P$8:P1497)),"")</f>
        <v/>
      </c>
      <c r="R1497" s="31" t="str">
        <f t="shared" si="23"/>
        <v>P24046090009</v>
      </c>
      <c r="S1497" s="31"/>
      <c r="T1497" s="31"/>
      <c r="U1497" s="31"/>
    </row>
    <row r="1498" spans="1:21" x14ac:dyDescent="0.25">
      <c r="A1498" s="71" t="s">
        <v>91</v>
      </c>
      <c r="B1498" s="72">
        <v>5</v>
      </c>
      <c r="C1498" s="71">
        <v>46090010</v>
      </c>
      <c r="D1498" s="70" t="s">
        <v>1556</v>
      </c>
      <c r="E1498" s="73" t="s">
        <v>1179</v>
      </c>
      <c r="F1498" s="73" t="s">
        <v>1101</v>
      </c>
      <c r="G1498" s="72" t="s">
        <v>808</v>
      </c>
      <c r="H1498" s="73" t="s">
        <v>1068</v>
      </c>
      <c r="I1498" s="85">
        <v>-629249.76</v>
      </c>
      <c r="J1498" s="85">
        <v>-85932.55</v>
      </c>
      <c r="K1498" s="85">
        <v>51950.44</v>
      </c>
      <c r="L1498" s="85">
        <v>0</v>
      </c>
      <c r="M1498" s="85">
        <v>0</v>
      </c>
      <c r="N1498" s="85">
        <v>-663231.87</v>
      </c>
      <c r="O1498" s="35">
        <f>ROWS($A$8:N1498)</f>
        <v>1491</v>
      </c>
      <c r="P1498" s="35" t="str">
        <f>IF($A1498='Signature Page'!$H$8,O1498,"")</f>
        <v/>
      </c>
      <c r="Q1498" s="35" t="str">
        <f>IFERROR(SMALL($P$8:$P$1794,ROWS($P$8:P1498)),"")</f>
        <v/>
      </c>
      <c r="R1498" s="31" t="str">
        <f t="shared" si="23"/>
        <v>P24046090010</v>
      </c>
      <c r="S1498" s="31"/>
      <c r="T1498" s="31"/>
      <c r="U1498" s="31"/>
    </row>
    <row r="1499" spans="1:21" x14ac:dyDescent="0.25">
      <c r="A1499" s="71" t="s">
        <v>91</v>
      </c>
      <c r="B1499" s="72">
        <v>5</v>
      </c>
      <c r="C1499" s="71">
        <v>46090011</v>
      </c>
      <c r="D1499" s="70" t="s">
        <v>1055</v>
      </c>
      <c r="E1499" s="73" t="s">
        <v>1179</v>
      </c>
      <c r="F1499" s="73" t="s">
        <v>1101</v>
      </c>
      <c r="G1499" s="72" t="s">
        <v>809</v>
      </c>
      <c r="H1499" s="73" t="s">
        <v>1068</v>
      </c>
      <c r="I1499" s="85">
        <v>-21421.360000000001</v>
      </c>
      <c r="J1499" s="85">
        <v>-2504.8200000000002</v>
      </c>
      <c r="K1499" s="85">
        <v>0</v>
      </c>
      <c r="L1499" s="85">
        <v>0</v>
      </c>
      <c r="M1499" s="85">
        <v>0</v>
      </c>
      <c r="N1499" s="85">
        <v>-23926.18</v>
      </c>
      <c r="O1499" s="35">
        <f>ROWS($A$8:N1499)</f>
        <v>1492</v>
      </c>
      <c r="P1499" s="35" t="str">
        <f>IF($A1499='Signature Page'!$H$8,O1499,"")</f>
        <v/>
      </c>
      <c r="Q1499" s="35" t="str">
        <f>IFERROR(SMALL($P$8:$P$1794,ROWS($P$8:P1499)),"")</f>
        <v/>
      </c>
      <c r="R1499" s="31" t="str">
        <f t="shared" si="23"/>
        <v>P24046090011</v>
      </c>
      <c r="S1499" s="31"/>
      <c r="T1499" s="31"/>
      <c r="U1499" s="31"/>
    </row>
    <row r="1500" spans="1:21" x14ac:dyDescent="0.25">
      <c r="A1500" s="71" t="s">
        <v>91</v>
      </c>
      <c r="B1500" s="72">
        <v>5</v>
      </c>
      <c r="C1500" s="71">
        <v>46090012</v>
      </c>
      <c r="D1500" s="70" t="s">
        <v>1055</v>
      </c>
      <c r="E1500" s="73" t="s">
        <v>1179</v>
      </c>
      <c r="F1500" s="73" t="s">
        <v>1101</v>
      </c>
      <c r="G1500" s="72" t="s">
        <v>810</v>
      </c>
      <c r="H1500" s="73" t="s">
        <v>1068</v>
      </c>
      <c r="I1500" s="85">
        <v>-31501.71</v>
      </c>
      <c r="J1500" s="85">
        <v>-4470.8500000000004</v>
      </c>
      <c r="K1500" s="85">
        <v>0</v>
      </c>
      <c r="L1500" s="85">
        <v>0</v>
      </c>
      <c r="M1500" s="85">
        <v>0</v>
      </c>
      <c r="N1500" s="85">
        <v>-35972.559999999998</v>
      </c>
      <c r="O1500" s="35">
        <f>ROWS($A$8:N1500)</f>
        <v>1493</v>
      </c>
      <c r="P1500" s="35" t="str">
        <f>IF($A1500='Signature Page'!$H$8,O1500,"")</f>
        <v/>
      </c>
      <c r="Q1500" s="35" t="str">
        <f>IFERROR(SMALL($P$8:$P$1794,ROWS($P$8:P1500)),"")</f>
        <v/>
      </c>
      <c r="R1500" s="31" t="str">
        <f t="shared" si="23"/>
        <v>P24046090012</v>
      </c>
      <c r="S1500" s="31"/>
      <c r="T1500" s="31"/>
      <c r="U1500" s="31"/>
    </row>
    <row r="1501" spans="1:21" x14ac:dyDescent="0.25">
      <c r="A1501" s="71" t="s">
        <v>91</v>
      </c>
      <c r="B1501" s="72">
        <v>5</v>
      </c>
      <c r="C1501" s="71">
        <v>46090013</v>
      </c>
      <c r="D1501" s="70" t="s">
        <v>1055</v>
      </c>
      <c r="E1501" s="73" t="s">
        <v>1179</v>
      </c>
      <c r="F1501" s="73" t="s">
        <v>1101</v>
      </c>
      <c r="G1501" s="72" t="s">
        <v>811</v>
      </c>
      <c r="H1501" s="73" t="s">
        <v>1068</v>
      </c>
      <c r="I1501" s="85">
        <v>-420460.4</v>
      </c>
      <c r="J1501" s="85">
        <v>-242521.26</v>
      </c>
      <c r="K1501" s="85">
        <v>309032.61</v>
      </c>
      <c r="L1501" s="85">
        <v>0</v>
      </c>
      <c r="M1501" s="85">
        <v>0</v>
      </c>
      <c r="N1501" s="85">
        <v>-353949.05</v>
      </c>
      <c r="O1501" s="35">
        <f>ROWS($A$8:N1501)</f>
        <v>1494</v>
      </c>
      <c r="P1501" s="35" t="str">
        <f>IF($A1501='Signature Page'!$H$8,O1501,"")</f>
        <v/>
      </c>
      <c r="Q1501" s="35" t="str">
        <f>IFERROR(SMALL($P$8:$P$1794,ROWS($P$8:P1501)),"")</f>
        <v/>
      </c>
      <c r="R1501" s="31" t="str">
        <f t="shared" si="23"/>
        <v>P24046090013</v>
      </c>
      <c r="S1501" s="31"/>
      <c r="T1501" s="31"/>
      <c r="U1501" s="31"/>
    </row>
    <row r="1502" spans="1:21" x14ac:dyDescent="0.25">
      <c r="A1502" s="71" t="s">
        <v>91</v>
      </c>
      <c r="B1502" s="72">
        <v>5</v>
      </c>
      <c r="C1502" s="71">
        <v>46090014</v>
      </c>
      <c r="D1502" s="70" t="s">
        <v>1055</v>
      </c>
      <c r="E1502" s="73" t="s">
        <v>1179</v>
      </c>
      <c r="F1502" s="73" t="s">
        <v>1101</v>
      </c>
      <c r="G1502" s="72" t="s">
        <v>812</v>
      </c>
      <c r="H1502" s="73" t="s">
        <v>1068</v>
      </c>
      <c r="I1502" s="85">
        <v>-508535.06</v>
      </c>
      <c r="J1502" s="85">
        <v>-187601.55</v>
      </c>
      <c r="K1502" s="85">
        <v>71228.990000000005</v>
      </c>
      <c r="L1502" s="85">
        <v>0</v>
      </c>
      <c r="M1502" s="85">
        <v>0</v>
      </c>
      <c r="N1502" s="85">
        <v>-624907.62</v>
      </c>
      <c r="O1502" s="35">
        <f>ROWS($A$8:N1502)</f>
        <v>1495</v>
      </c>
      <c r="P1502" s="35" t="str">
        <f>IF($A1502='Signature Page'!$H$8,O1502,"")</f>
        <v/>
      </c>
      <c r="Q1502" s="35" t="str">
        <f>IFERROR(SMALL($P$8:$P$1794,ROWS($P$8:P1502)),"")</f>
        <v/>
      </c>
      <c r="R1502" s="31" t="str">
        <f t="shared" si="23"/>
        <v>P24046090014</v>
      </c>
      <c r="S1502" s="31"/>
      <c r="T1502" s="31"/>
      <c r="U1502" s="31"/>
    </row>
    <row r="1503" spans="1:21" x14ac:dyDescent="0.25">
      <c r="A1503" s="71" t="s">
        <v>91</v>
      </c>
      <c r="B1503" s="72">
        <v>5</v>
      </c>
      <c r="C1503" s="71">
        <v>46090015</v>
      </c>
      <c r="D1503" s="70" t="s">
        <v>1055</v>
      </c>
      <c r="E1503" s="73" t="s">
        <v>1179</v>
      </c>
      <c r="F1503" s="73" t="s">
        <v>1101</v>
      </c>
      <c r="G1503" s="72" t="s">
        <v>813</v>
      </c>
      <c r="H1503" s="73" t="s">
        <v>1068</v>
      </c>
      <c r="I1503" s="85">
        <v>-314720.37</v>
      </c>
      <c r="J1503" s="85">
        <v>-274380.21999999997</v>
      </c>
      <c r="K1503" s="85">
        <v>51876.01</v>
      </c>
      <c r="L1503" s="85">
        <v>0</v>
      </c>
      <c r="M1503" s="85">
        <v>0</v>
      </c>
      <c r="N1503" s="85">
        <v>-537224.57999999996</v>
      </c>
      <c r="O1503" s="35">
        <f>ROWS($A$8:N1503)</f>
        <v>1496</v>
      </c>
      <c r="P1503" s="35" t="str">
        <f>IF($A1503='Signature Page'!$H$8,O1503,"")</f>
        <v/>
      </c>
      <c r="Q1503" s="35" t="str">
        <f>IFERROR(SMALL($P$8:$P$1794,ROWS($P$8:P1503)),"")</f>
        <v/>
      </c>
      <c r="R1503" s="31" t="str">
        <f t="shared" si="23"/>
        <v>P24046090015</v>
      </c>
      <c r="S1503" s="31"/>
      <c r="T1503" s="31"/>
      <c r="U1503" s="31"/>
    </row>
    <row r="1504" spans="1:21" x14ac:dyDescent="0.25">
      <c r="A1504" s="71" t="s">
        <v>91</v>
      </c>
      <c r="B1504" s="72">
        <v>5</v>
      </c>
      <c r="C1504" s="71">
        <v>46090016</v>
      </c>
      <c r="D1504" s="70" t="s">
        <v>1055</v>
      </c>
      <c r="E1504" s="73" t="s">
        <v>1179</v>
      </c>
      <c r="F1504" s="73" t="s">
        <v>1101</v>
      </c>
      <c r="G1504" s="72" t="s">
        <v>814</v>
      </c>
      <c r="H1504" s="73" t="s">
        <v>1068</v>
      </c>
      <c r="I1504" s="85">
        <v>-224984.06</v>
      </c>
      <c r="J1504" s="85">
        <v>-23141.64</v>
      </c>
      <c r="K1504" s="85">
        <v>68245.78</v>
      </c>
      <c r="L1504" s="85">
        <v>0</v>
      </c>
      <c r="M1504" s="85">
        <v>0</v>
      </c>
      <c r="N1504" s="85">
        <v>-179879.92</v>
      </c>
      <c r="O1504" s="35">
        <f>ROWS($A$8:N1504)</f>
        <v>1497</v>
      </c>
      <c r="P1504" s="35" t="str">
        <f>IF($A1504='Signature Page'!$H$8,O1504,"")</f>
        <v/>
      </c>
      <c r="Q1504" s="35" t="str">
        <f>IFERROR(SMALL($P$8:$P$1794,ROWS($P$8:P1504)),"")</f>
        <v/>
      </c>
      <c r="R1504" s="31" t="str">
        <f t="shared" si="23"/>
        <v>P24046090016</v>
      </c>
      <c r="S1504" s="31"/>
      <c r="T1504" s="31"/>
      <c r="U1504" s="31"/>
    </row>
    <row r="1505" spans="1:21" x14ac:dyDescent="0.25">
      <c r="A1505" s="71" t="s">
        <v>91</v>
      </c>
      <c r="B1505" s="72">
        <v>5</v>
      </c>
      <c r="C1505" s="71">
        <v>46090017</v>
      </c>
      <c r="D1505" s="70" t="s">
        <v>1055</v>
      </c>
      <c r="E1505" s="73" t="s">
        <v>1179</v>
      </c>
      <c r="F1505" s="73" t="s">
        <v>1101</v>
      </c>
      <c r="G1505" s="72" t="s">
        <v>815</v>
      </c>
      <c r="H1505" s="73" t="s">
        <v>1068</v>
      </c>
      <c r="I1505" s="85">
        <v>-226398.47</v>
      </c>
      <c r="J1505" s="85">
        <v>-57530.7</v>
      </c>
      <c r="K1505" s="85">
        <v>40606.57</v>
      </c>
      <c r="L1505" s="85">
        <v>0</v>
      </c>
      <c r="M1505" s="85">
        <v>0</v>
      </c>
      <c r="N1505" s="85">
        <v>-243322.6</v>
      </c>
      <c r="O1505" s="35">
        <f>ROWS($A$8:N1505)</f>
        <v>1498</v>
      </c>
      <c r="P1505" s="35" t="str">
        <f>IF($A1505='Signature Page'!$H$8,O1505,"")</f>
        <v/>
      </c>
      <c r="Q1505" s="35" t="str">
        <f>IFERROR(SMALL($P$8:$P$1794,ROWS($P$8:P1505)),"")</f>
        <v/>
      </c>
      <c r="R1505" s="31" t="str">
        <f t="shared" si="23"/>
        <v>P24046090017</v>
      </c>
      <c r="S1505" s="31"/>
      <c r="T1505" s="31"/>
      <c r="U1505" s="31"/>
    </row>
    <row r="1506" spans="1:21" x14ac:dyDescent="0.25">
      <c r="A1506" s="71" t="s">
        <v>91</v>
      </c>
      <c r="B1506" s="72">
        <v>5</v>
      </c>
      <c r="C1506" s="71">
        <v>46090018</v>
      </c>
      <c r="D1506" s="70" t="s">
        <v>1055</v>
      </c>
      <c r="E1506" s="73" t="s">
        <v>1179</v>
      </c>
      <c r="F1506" s="73" t="s">
        <v>1101</v>
      </c>
      <c r="G1506" s="72" t="s">
        <v>1181</v>
      </c>
      <c r="H1506" s="73" t="s">
        <v>1068</v>
      </c>
      <c r="I1506" s="85">
        <v>-1199950.01</v>
      </c>
      <c r="J1506" s="85">
        <v>-616328.23</v>
      </c>
      <c r="K1506" s="85">
        <v>405849.83</v>
      </c>
      <c r="L1506" s="85">
        <v>0</v>
      </c>
      <c r="M1506" s="85">
        <v>0</v>
      </c>
      <c r="N1506" s="85">
        <v>-1410428.41</v>
      </c>
      <c r="O1506" s="35">
        <f>ROWS($A$8:N1506)</f>
        <v>1499</v>
      </c>
      <c r="P1506" s="35" t="str">
        <f>IF($A1506='Signature Page'!$H$8,O1506,"")</f>
        <v/>
      </c>
      <c r="Q1506" s="35" t="str">
        <f>IFERROR(SMALL($P$8:$P$1794,ROWS($P$8:P1506)),"")</f>
        <v/>
      </c>
      <c r="R1506" s="31" t="str">
        <f t="shared" si="23"/>
        <v>P24046090018</v>
      </c>
      <c r="S1506" s="31"/>
      <c r="T1506" s="31"/>
      <c r="U1506" s="31"/>
    </row>
    <row r="1507" spans="1:21" x14ac:dyDescent="0.25">
      <c r="A1507" s="71" t="s">
        <v>91</v>
      </c>
      <c r="B1507" s="72">
        <v>59</v>
      </c>
      <c r="C1507" s="71">
        <v>47950000</v>
      </c>
      <c r="D1507" s="70" t="s">
        <v>1055</v>
      </c>
      <c r="E1507" s="73" t="s">
        <v>1179</v>
      </c>
      <c r="F1507" s="73" t="s">
        <v>1110</v>
      </c>
      <c r="G1507" s="72" t="s">
        <v>862</v>
      </c>
      <c r="H1507" s="73" t="s">
        <v>1068</v>
      </c>
      <c r="I1507" s="85">
        <v>-30896.89</v>
      </c>
      <c r="J1507" s="85">
        <v>-706.75</v>
      </c>
      <c r="K1507" s="85">
        <v>0</v>
      </c>
      <c r="L1507" s="85">
        <v>0</v>
      </c>
      <c r="M1507" s="85">
        <v>0</v>
      </c>
      <c r="N1507" s="85">
        <v>-31603.64</v>
      </c>
      <c r="O1507" s="35">
        <f>ROWS($A$8:N1507)</f>
        <v>1500</v>
      </c>
      <c r="P1507" s="35" t="str">
        <f>IF($A1507='Signature Page'!$H$8,O1507,"")</f>
        <v/>
      </c>
      <c r="Q1507" s="35" t="str">
        <f>IFERROR(SMALL($P$8:$P$1794,ROWS($P$8:P1507)),"")</f>
        <v/>
      </c>
      <c r="R1507" s="31" t="str">
        <f t="shared" si="23"/>
        <v>P24047950000</v>
      </c>
      <c r="S1507" s="31"/>
      <c r="T1507" s="31"/>
      <c r="U1507" s="31"/>
    </row>
    <row r="1508" spans="1:21" x14ac:dyDescent="0.25">
      <c r="A1508" s="71" t="s">
        <v>91</v>
      </c>
      <c r="B1508" s="72">
        <v>5</v>
      </c>
      <c r="C1508" s="71" t="s">
        <v>892</v>
      </c>
      <c r="D1508" s="70" t="s">
        <v>1055</v>
      </c>
      <c r="E1508" s="73" t="s">
        <v>1179</v>
      </c>
      <c r="F1508" s="73" t="s">
        <v>1101</v>
      </c>
      <c r="G1508" s="72" t="s">
        <v>893</v>
      </c>
      <c r="H1508" s="73" t="s">
        <v>1068</v>
      </c>
      <c r="I1508" s="85">
        <v>-681814.14</v>
      </c>
      <c r="J1508" s="85">
        <v>-1045059.91</v>
      </c>
      <c r="K1508" s="85">
        <v>535476.13</v>
      </c>
      <c r="L1508" s="85">
        <v>0</v>
      </c>
      <c r="M1508" s="85">
        <v>0</v>
      </c>
      <c r="N1508" s="85">
        <v>-1191397.92</v>
      </c>
      <c r="O1508" s="35">
        <f>ROWS($A$8:N1508)</f>
        <v>1501</v>
      </c>
      <c r="P1508" s="35" t="str">
        <f>IF($A1508='Signature Page'!$H$8,O1508,"")</f>
        <v/>
      </c>
      <c r="Q1508" s="35" t="str">
        <f>IFERROR(SMALL($P$8:$P$1794,ROWS($P$8:P1508)),"")</f>
        <v/>
      </c>
      <c r="R1508" s="31" t="str">
        <f t="shared" si="23"/>
        <v>P24048A50000</v>
      </c>
      <c r="S1508" s="31"/>
      <c r="T1508" s="31"/>
      <c r="U1508" s="31"/>
    </row>
    <row r="1509" spans="1:21" x14ac:dyDescent="0.25">
      <c r="A1509" s="71" t="s">
        <v>91</v>
      </c>
      <c r="B1509" s="72">
        <v>5</v>
      </c>
      <c r="C1509" s="71" t="s">
        <v>894</v>
      </c>
      <c r="D1509" s="70" t="s">
        <v>1055</v>
      </c>
      <c r="E1509" s="73" t="s">
        <v>1179</v>
      </c>
      <c r="F1509" s="73" t="s">
        <v>1101</v>
      </c>
      <c r="G1509" s="72" t="s">
        <v>895</v>
      </c>
      <c r="H1509" s="73" t="s">
        <v>1068</v>
      </c>
      <c r="I1509" s="85">
        <v>-115908.37</v>
      </c>
      <c r="J1509" s="85">
        <v>-2301.25</v>
      </c>
      <c r="K1509" s="85">
        <v>110921.58</v>
      </c>
      <c r="L1509" s="85">
        <v>0</v>
      </c>
      <c r="M1509" s="85">
        <v>0</v>
      </c>
      <c r="N1509" s="85">
        <v>-7288.04000000001</v>
      </c>
      <c r="O1509" s="35">
        <f>ROWS($A$8:N1509)</f>
        <v>1502</v>
      </c>
      <c r="P1509" s="35" t="str">
        <f>IF($A1509='Signature Page'!$H$8,O1509,"")</f>
        <v/>
      </c>
      <c r="Q1509" s="35" t="str">
        <f>IFERROR(SMALL($P$8:$P$1794,ROWS($P$8:P1509)),"")</f>
        <v/>
      </c>
      <c r="R1509" s="31" t="str">
        <f t="shared" si="23"/>
        <v>P24048A50001</v>
      </c>
      <c r="S1509" s="31"/>
      <c r="T1509" s="31"/>
      <c r="U1509" s="31"/>
    </row>
    <row r="1510" spans="1:21" x14ac:dyDescent="0.25">
      <c r="A1510" s="71" t="s">
        <v>91</v>
      </c>
      <c r="B1510" s="72">
        <v>5</v>
      </c>
      <c r="C1510" s="71" t="s">
        <v>896</v>
      </c>
      <c r="D1510" s="70" t="s">
        <v>1055</v>
      </c>
      <c r="E1510" s="73" t="s">
        <v>1179</v>
      </c>
      <c r="F1510" s="73" t="s">
        <v>1101</v>
      </c>
      <c r="G1510" s="72" t="s">
        <v>897</v>
      </c>
      <c r="H1510" s="73" t="s">
        <v>1068</v>
      </c>
      <c r="I1510" s="85">
        <v>-130062.48</v>
      </c>
      <c r="J1510" s="85">
        <v>-156462.07</v>
      </c>
      <c r="K1510" s="85">
        <v>50585.23</v>
      </c>
      <c r="L1510" s="85">
        <v>0</v>
      </c>
      <c r="M1510" s="85">
        <v>0</v>
      </c>
      <c r="N1510" s="85">
        <v>-235939.32</v>
      </c>
      <c r="O1510" s="35">
        <f>ROWS($A$8:N1510)</f>
        <v>1503</v>
      </c>
      <c r="P1510" s="35" t="str">
        <f>IF($A1510='Signature Page'!$H$8,O1510,"")</f>
        <v/>
      </c>
      <c r="Q1510" s="35" t="str">
        <f>IFERROR(SMALL($P$8:$P$1794,ROWS($P$8:P1510)),"")</f>
        <v/>
      </c>
      <c r="R1510" s="31" t="str">
        <f t="shared" si="23"/>
        <v>P24048A50002</v>
      </c>
      <c r="S1510" s="31"/>
      <c r="T1510" s="31"/>
      <c r="U1510" s="31"/>
    </row>
    <row r="1511" spans="1:21" x14ac:dyDescent="0.25">
      <c r="A1511" s="71" t="s">
        <v>91</v>
      </c>
      <c r="B1511" s="72">
        <v>5</v>
      </c>
      <c r="C1511" s="71" t="s">
        <v>898</v>
      </c>
      <c r="D1511" s="70" t="s">
        <v>1055</v>
      </c>
      <c r="E1511" s="73" t="s">
        <v>1179</v>
      </c>
      <c r="F1511" s="73" t="s">
        <v>1101</v>
      </c>
      <c r="G1511" s="72" t="s">
        <v>899</v>
      </c>
      <c r="H1511" s="73" t="s">
        <v>1068</v>
      </c>
      <c r="I1511" s="85">
        <v>-4337668.5199999996</v>
      </c>
      <c r="J1511" s="85">
        <v>-3822875.18</v>
      </c>
      <c r="K1511" s="85">
        <v>2809634.98</v>
      </c>
      <c r="L1511" s="85">
        <v>0</v>
      </c>
      <c r="M1511" s="85">
        <v>0</v>
      </c>
      <c r="N1511" s="85">
        <v>-5350908.72</v>
      </c>
      <c r="O1511" s="35">
        <f>ROWS($A$8:N1511)</f>
        <v>1504</v>
      </c>
      <c r="P1511" s="35" t="str">
        <f>IF($A1511='Signature Page'!$H$8,O1511,"")</f>
        <v/>
      </c>
      <c r="Q1511" s="35" t="str">
        <f>IFERROR(SMALL($P$8:$P$1794,ROWS($P$8:P1511)),"")</f>
        <v/>
      </c>
      <c r="R1511" s="31" t="str">
        <f t="shared" si="23"/>
        <v>P24048A50003</v>
      </c>
      <c r="S1511" s="31"/>
      <c r="T1511" s="31"/>
      <c r="U1511" s="31"/>
    </row>
    <row r="1512" spans="1:21" x14ac:dyDescent="0.25">
      <c r="A1512" s="71" t="s">
        <v>91</v>
      </c>
      <c r="B1512" s="72">
        <v>5</v>
      </c>
      <c r="C1512" s="71" t="s">
        <v>900</v>
      </c>
      <c r="D1512" s="70" t="s">
        <v>1055</v>
      </c>
      <c r="E1512" s="73" t="s">
        <v>1179</v>
      </c>
      <c r="F1512" s="73" t="s">
        <v>1101</v>
      </c>
      <c r="G1512" s="72" t="s">
        <v>901</v>
      </c>
      <c r="H1512" s="73" t="s">
        <v>1068</v>
      </c>
      <c r="I1512" s="85">
        <v>-158252.78</v>
      </c>
      <c r="J1512" s="85">
        <v>-327611.26</v>
      </c>
      <c r="K1512" s="85">
        <v>294612.78999999998</v>
      </c>
      <c r="L1512" s="85">
        <v>0</v>
      </c>
      <c r="M1512" s="85">
        <v>0</v>
      </c>
      <c r="N1512" s="85">
        <v>-191251.25</v>
      </c>
      <c r="O1512" s="35">
        <f>ROWS($A$8:N1512)</f>
        <v>1505</v>
      </c>
      <c r="P1512" s="35" t="str">
        <f>IF($A1512='Signature Page'!$H$8,O1512,"")</f>
        <v/>
      </c>
      <c r="Q1512" s="35" t="str">
        <f>IFERROR(SMALL($P$8:$P$1794,ROWS($P$8:P1512)),"")</f>
        <v/>
      </c>
      <c r="R1512" s="31" t="str">
        <f t="shared" si="23"/>
        <v>P24048A50004</v>
      </c>
      <c r="S1512" s="31"/>
      <c r="T1512" s="31"/>
      <c r="U1512" s="31"/>
    </row>
    <row r="1513" spans="1:21" x14ac:dyDescent="0.25">
      <c r="A1513" s="71" t="s">
        <v>91</v>
      </c>
      <c r="B1513" s="72">
        <v>5</v>
      </c>
      <c r="C1513" s="71" t="s">
        <v>902</v>
      </c>
      <c r="D1513" s="70" t="s">
        <v>1055</v>
      </c>
      <c r="E1513" s="73" t="s">
        <v>1179</v>
      </c>
      <c r="F1513" s="73" t="s">
        <v>1101</v>
      </c>
      <c r="G1513" s="72" t="s">
        <v>903</v>
      </c>
      <c r="H1513" s="73" t="s">
        <v>1068</v>
      </c>
      <c r="I1513" s="85">
        <v>-2692156.55</v>
      </c>
      <c r="J1513" s="85">
        <v>-1644344.37</v>
      </c>
      <c r="K1513" s="85">
        <v>940102.8</v>
      </c>
      <c r="L1513" s="85">
        <v>0</v>
      </c>
      <c r="M1513" s="85">
        <v>0</v>
      </c>
      <c r="N1513" s="85">
        <v>-3396398.12</v>
      </c>
      <c r="O1513" s="35">
        <f>ROWS($A$8:N1513)</f>
        <v>1506</v>
      </c>
      <c r="P1513" s="35" t="str">
        <f>IF($A1513='Signature Page'!$H$8,O1513,"")</f>
        <v/>
      </c>
      <c r="Q1513" s="35" t="str">
        <f>IFERROR(SMALL($P$8:$P$1794,ROWS($P$8:P1513)),"")</f>
        <v/>
      </c>
      <c r="R1513" s="31" t="str">
        <f t="shared" si="23"/>
        <v>P24048A50005</v>
      </c>
      <c r="S1513" s="31"/>
      <c r="T1513" s="31"/>
      <c r="U1513" s="31"/>
    </row>
    <row r="1514" spans="1:21" x14ac:dyDescent="0.25">
      <c r="A1514" s="71" t="s">
        <v>91</v>
      </c>
      <c r="B1514" s="72">
        <v>5</v>
      </c>
      <c r="C1514" s="71" t="s">
        <v>904</v>
      </c>
      <c r="D1514" s="70" t="s">
        <v>1055</v>
      </c>
      <c r="E1514" s="73" t="s">
        <v>1179</v>
      </c>
      <c r="F1514" s="73" t="s">
        <v>1101</v>
      </c>
      <c r="G1514" s="72" t="s">
        <v>905</v>
      </c>
      <c r="H1514" s="73" t="s">
        <v>1068</v>
      </c>
      <c r="I1514" s="85">
        <v>-287972.99</v>
      </c>
      <c r="J1514" s="85">
        <v>-997641.6</v>
      </c>
      <c r="K1514" s="85">
        <v>724658.28</v>
      </c>
      <c r="L1514" s="85">
        <v>0</v>
      </c>
      <c r="M1514" s="85">
        <v>0</v>
      </c>
      <c r="N1514" s="85">
        <v>-560956.31000000006</v>
      </c>
      <c r="O1514" s="35">
        <f>ROWS($A$8:N1514)</f>
        <v>1507</v>
      </c>
      <c r="P1514" s="35" t="str">
        <f>IF($A1514='Signature Page'!$H$8,O1514,"")</f>
        <v/>
      </c>
      <c r="Q1514" s="35" t="str">
        <f>IFERROR(SMALL($P$8:$P$1794,ROWS($P$8:P1514)),"")</f>
        <v/>
      </c>
      <c r="R1514" s="31" t="str">
        <f t="shared" si="23"/>
        <v>P24048A50006</v>
      </c>
      <c r="S1514" s="31"/>
      <c r="T1514" s="31"/>
      <c r="U1514" s="31"/>
    </row>
    <row r="1515" spans="1:21" x14ac:dyDescent="0.25">
      <c r="A1515" s="71" t="s">
        <v>91</v>
      </c>
      <c r="B1515" s="72">
        <v>5</v>
      </c>
      <c r="C1515" s="71">
        <v>50550000</v>
      </c>
      <c r="D1515" s="70" t="s">
        <v>1055</v>
      </c>
      <c r="E1515" s="73" t="s">
        <v>1179</v>
      </c>
      <c r="F1515" s="73" t="s">
        <v>1101</v>
      </c>
      <c r="G1515" s="72" t="s">
        <v>982</v>
      </c>
      <c r="H1515" s="73" t="s">
        <v>1068</v>
      </c>
      <c r="I1515" s="85">
        <v>5309048.3499999996</v>
      </c>
      <c r="J1515" s="85">
        <v>-30859709.640000001</v>
      </c>
      <c r="K1515" s="85">
        <v>33525122.43</v>
      </c>
      <c r="L1515" s="85">
        <v>0</v>
      </c>
      <c r="M1515" s="85">
        <v>0</v>
      </c>
      <c r="N1515" s="85">
        <v>7974461.1400000099</v>
      </c>
      <c r="O1515" s="35">
        <f>ROWS($A$8:N1515)</f>
        <v>1508</v>
      </c>
      <c r="P1515" s="35" t="str">
        <f>IF($A1515='Signature Page'!$H$8,O1515,"")</f>
        <v/>
      </c>
      <c r="Q1515" s="35" t="str">
        <f>IFERROR(SMALL($P$8:$P$1794,ROWS($P$8:P1515)),"")</f>
        <v/>
      </c>
      <c r="R1515" s="31" t="str">
        <f t="shared" si="23"/>
        <v>P24050550000</v>
      </c>
      <c r="S1515" s="31"/>
      <c r="T1515" s="31"/>
      <c r="U1515" s="31"/>
    </row>
    <row r="1516" spans="1:21" x14ac:dyDescent="0.25">
      <c r="A1516" s="71" t="s">
        <v>91</v>
      </c>
      <c r="B1516" s="72">
        <v>5</v>
      </c>
      <c r="C1516" s="71" t="s">
        <v>1279</v>
      </c>
      <c r="D1516" s="70" t="s">
        <v>1055</v>
      </c>
      <c r="E1516" s="73" t="s">
        <v>1179</v>
      </c>
      <c r="F1516" s="73" t="s">
        <v>1101</v>
      </c>
      <c r="G1516" s="72" t="s">
        <v>1280</v>
      </c>
      <c r="H1516" s="73" t="s">
        <v>1068</v>
      </c>
      <c r="I1516" s="85">
        <v>17480.650000000001</v>
      </c>
      <c r="J1516" s="85">
        <v>-46458.29</v>
      </c>
      <c r="K1516" s="85">
        <v>28977.64</v>
      </c>
      <c r="L1516" s="85">
        <v>0</v>
      </c>
      <c r="M1516" s="85">
        <v>0</v>
      </c>
      <c r="N1516" s="85">
        <v>0</v>
      </c>
      <c r="O1516" s="35">
        <f>ROWS($A$8:N1516)</f>
        <v>1509</v>
      </c>
      <c r="P1516" s="35" t="str">
        <f>IF($A1516='Signature Page'!$H$8,O1516,"")</f>
        <v/>
      </c>
      <c r="Q1516" s="35" t="str">
        <f>IFERROR(SMALL($P$8:$P$1794,ROWS($P$8:P1516)),"")</f>
        <v/>
      </c>
      <c r="R1516" s="31" t="str">
        <f t="shared" si="23"/>
        <v>P24051C10019</v>
      </c>
      <c r="S1516" s="31"/>
      <c r="T1516" s="31"/>
      <c r="U1516" s="31"/>
    </row>
    <row r="1517" spans="1:21" x14ac:dyDescent="0.25">
      <c r="A1517" s="71" t="s">
        <v>91</v>
      </c>
      <c r="B1517" s="72">
        <v>5</v>
      </c>
      <c r="C1517" s="71">
        <v>55110001</v>
      </c>
      <c r="D1517" s="70" t="s">
        <v>1055</v>
      </c>
      <c r="E1517" s="73" t="s">
        <v>1179</v>
      </c>
      <c r="F1517" s="73" t="s">
        <v>1101</v>
      </c>
      <c r="G1517" s="72" t="s">
        <v>1018</v>
      </c>
      <c r="H1517" s="73" t="s">
        <v>1068</v>
      </c>
      <c r="I1517" s="85">
        <v>-229601.64</v>
      </c>
      <c r="J1517" s="85">
        <v>0</v>
      </c>
      <c r="K1517" s="85">
        <v>231679.98</v>
      </c>
      <c r="L1517" s="85">
        <v>0</v>
      </c>
      <c r="M1517" s="85">
        <v>0</v>
      </c>
      <c r="N1517" s="85">
        <v>2078.3399999999701</v>
      </c>
      <c r="O1517" s="35">
        <f>ROWS($A$8:N1517)</f>
        <v>1510</v>
      </c>
      <c r="P1517" s="35" t="str">
        <f>IF($A1517='Signature Page'!$H$8,O1517,"")</f>
        <v/>
      </c>
      <c r="Q1517" s="35" t="str">
        <f>IFERROR(SMALL($P$8:$P$1794,ROWS($P$8:P1517)),"")</f>
        <v/>
      </c>
      <c r="R1517" s="31" t="str">
        <f t="shared" si="23"/>
        <v>P24055110001</v>
      </c>
      <c r="S1517" s="31"/>
      <c r="T1517" s="31"/>
      <c r="U1517" s="31"/>
    </row>
    <row r="1518" spans="1:21" x14ac:dyDescent="0.25">
      <c r="A1518" s="71" t="s">
        <v>91</v>
      </c>
      <c r="B1518" s="72">
        <v>5</v>
      </c>
      <c r="C1518" s="71">
        <v>55110002</v>
      </c>
      <c r="D1518" s="70" t="s">
        <v>1055</v>
      </c>
      <c r="E1518" s="73" t="s">
        <v>1179</v>
      </c>
      <c r="F1518" s="73" t="s">
        <v>1101</v>
      </c>
      <c r="G1518" s="72" t="s">
        <v>1019</v>
      </c>
      <c r="H1518" s="73" t="s">
        <v>1068</v>
      </c>
      <c r="I1518" s="85">
        <v>-367201.04</v>
      </c>
      <c r="J1518" s="85">
        <v>0</v>
      </c>
      <c r="K1518" s="85">
        <v>0</v>
      </c>
      <c r="L1518" s="85">
        <v>0</v>
      </c>
      <c r="M1518" s="85">
        <v>0</v>
      </c>
      <c r="N1518" s="85">
        <v>-367201.04</v>
      </c>
      <c r="O1518" s="35">
        <f>ROWS($A$8:N1518)</f>
        <v>1511</v>
      </c>
      <c r="P1518" s="35" t="str">
        <f>IF($A1518='Signature Page'!$H$8,O1518,"")</f>
        <v/>
      </c>
      <c r="Q1518" s="35" t="str">
        <f>IFERROR(SMALL($P$8:$P$1794,ROWS($P$8:P1518)),"")</f>
        <v/>
      </c>
      <c r="R1518" s="31" t="str">
        <f t="shared" si="23"/>
        <v>P24055110002</v>
      </c>
      <c r="S1518" s="31"/>
      <c r="T1518" s="31"/>
      <c r="U1518" s="31"/>
    </row>
    <row r="1519" spans="1:21" x14ac:dyDescent="0.25">
      <c r="A1519" s="71" t="s">
        <v>91</v>
      </c>
      <c r="B1519" s="72">
        <v>5</v>
      </c>
      <c r="C1519" s="71">
        <v>55110003</v>
      </c>
      <c r="D1519" s="70" t="s">
        <v>1055</v>
      </c>
      <c r="E1519" s="73" t="s">
        <v>1179</v>
      </c>
      <c r="F1519" s="73" t="s">
        <v>1101</v>
      </c>
      <c r="G1519" s="72" t="s">
        <v>1020</v>
      </c>
      <c r="H1519" s="73" t="s">
        <v>1068</v>
      </c>
      <c r="I1519" s="85">
        <v>-306187.57</v>
      </c>
      <c r="J1519" s="85">
        <v>0</v>
      </c>
      <c r="K1519" s="85">
        <v>0</v>
      </c>
      <c r="L1519" s="85">
        <v>0</v>
      </c>
      <c r="M1519" s="85">
        <v>0</v>
      </c>
      <c r="N1519" s="85">
        <v>-306187.57</v>
      </c>
      <c r="O1519" s="35">
        <f>ROWS($A$8:N1519)</f>
        <v>1512</v>
      </c>
      <c r="P1519" s="35" t="str">
        <f>IF($A1519='Signature Page'!$H$8,O1519,"")</f>
        <v/>
      </c>
      <c r="Q1519" s="35" t="str">
        <f>IFERROR(SMALL($P$8:$P$1794,ROWS($P$8:P1519)),"")</f>
        <v/>
      </c>
      <c r="R1519" s="31" t="str">
        <f t="shared" si="23"/>
        <v>P24055110003</v>
      </c>
      <c r="S1519" s="31"/>
      <c r="T1519" s="31"/>
      <c r="U1519" s="31"/>
    </row>
    <row r="1520" spans="1:21" x14ac:dyDescent="0.25">
      <c r="A1520" s="71" t="s">
        <v>91</v>
      </c>
      <c r="B1520" s="72">
        <v>5</v>
      </c>
      <c r="C1520" s="71">
        <v>55110005</v>
      </c>
      <c r="D1520" s="70" t="s">
        <v>1055</v>
      </c>
      <c r="E1520" s="73" t="s">
        <v>1179</v>
      </c>
      <c r="F1520" s="73" t="s">
        <v>1101</v>
      </c>
      <c r="G1520" s="72" t="s">
        <v>1112</v>
      </c>
      <c r="H1520" s="73" t="s">
        <v>1068</v>
      </c>
      <c r="I1520" s="85">
        <v>1183686.44</v>
      </c>
      <c r="J1520" s="85">
        <v>0</v>
      </c>
      <c r="K1520" s="85">
        <v>0</v>
      </c>
      <c r="L1520" s="85">
        <v>0</v>
      </c>
      <c r="M1520" s="85">
        <v>0</v>
      </c>
      <c r="N1520" s="85">
        <v>1183686.44</v>
      </c>
      <c r="O1520" s="35">
        <f>ROWS($A$8:N1520)</f>
        <v>1513</v>
      </c>
      <c r="P1520" s="35" t="str">
        <f>IF($A1520='Signature Page'!$H$8,O1520,"")</f>
        <v/>
      </c>
      <c r="Q1520" s="35" t="str">
        <f>IFERROR(SMALL($P$8:$P$1794,ROWS($P$8:P1520)),"")</f>
        <v/>
      </c>
      <c r="R1520" s="31" t="str">
        <f t="shared" si="23"/>
        <v>P24055110005</v>
      </c>
      <c r="S1520" s="31"/>
      <c r="T1520" s="31"/>
      <c r="U1520" s="31"/>
    </row>
    <row r="1521" spans="1:21" x14ac:dyDescent="0.25">
      <c r="A1521" s="71" t="s">
        <v>91</v>
      </c>
      <c r="B1521" s="72">
        <v>5</v>
      </c>
      <c r="C1521" s="71">
        <v>55110006</v>
      </c>
      <c r="D1521" s="70" t="s">
        <v>1055</v>
      </c>
      <c r="E1521" s="73" t="s">
        <v>1179</v>
      </c>
      <c r="F1521" s="73" t="s">
        <v>1101</v>
      </c>
      <c r="G1521" s="72" t="s">
        <v>1183</v>
      </c>
      <c r="H1521" s="73" t="s">
        <v>1068</v>
      </c>
      <c r="I1521" s="85">
        <v>-143.22</v>
      </c>
      <c r="J1521" s="85">
        <v>0</v>
      </c>
      <c r="K1521" s="85">
        <v>0</v>
      </c>
      <c r="L1521" s="85">
        <v>0</v>
      </c>
      <c r="M1521" s="85">
        <v>0</v>
      </c>
      <c r="N1521" s="85">
        <v>-143.22</v>
      </c>
      <c r="O1521" s="35">
        <f>ROWS($A$8:N1521)</f>
        <v>1514</v>
      </c>
      <c r="P1521" s="35" t="str">
        <f>IF($A1521='Signature Page'!$H$8,O1521,"")</f>
        <v/>
      </c>
      <c r="Q1521" s="35" t="str">
        <f>IFERROR(SMALL($P$8:$P$1794,ROWS($P$8:P1521)),"")</f>
        <v/>
      </c>
      <c r="R1521" s="31" t="str">
        <f t="shared" si="23"/>
        <v>P24055110006</v>
      </c>
      <c r="S1521" s="31"/>
      <c r="T1521" s="31"/>
      <c r="U1521" s="31"/>
    </row>
    <row r="1522" spans="1:21" x14ac:dyDescent="0.25">
      <c r="A1522" s="71" t="s">
        <v>91</v>
      </c>
      <c r="B1522" s="72">
        <v>5</v>
      </c>
      <c r="C1522" s="71">
        <v>55110007</v>
      </c>
      <c r="D1522" s="70" t="s">
        <v>1055</v>
      </c>
      <c r="E1522" s="73" t="s">
        <v>1179</v>
      </c>
      <c r="F1522" s="73" t="s">
        <v>1101</v>
      </c>
      <c r="G1522" s="72" t="s">
        <v>1260</v>
      </c>
      <c r="H1522" s="73" t="s">
        <v>1068</v>
      </c>
      <c r="I1522" s="85">
        <v>-14237.65</v>
      </c>
      <c r="J1522" s="85">
        <v>0</v>
      </c>
      <c r="K1522" s="85">
        <v>14237.65</v>
      </c>
      <c r="L1522" s="85">
        <v>0</v>
      </c>
      <c r="M1522" s="85">
        <v>0</v>
      </c>
      <c r="N1522" s="85">
        <v>0</v>
      </c>
      <c r="O1522" s="35">
        <f>ROWS($A$8:N1522)</f>
        <v>1515</v>
      </c>
      <c r="P1522" s="35" t="str">
        <f>IF($A1522='Signature Page'!$H$8,O1522,"")</f>
        <v/>
      </c>
      <c r="Q1522" s="35" t="str">
        <f>IFERROR(SMALL($P$8:$P$1794,ROWS($P$8:P1522)),"")</f>
        <v/>
      </c>
      <c r="R1522" s="31" t="str">
        <f t="shared" si="23"/>
        <v>P24055110007</v>
      </c>
      <c r="S1522" s="31"/>
      <c r="T1522" s="31"/>
      <c r="U1522" s="31"/>
    </row>
    <row r="1523" spans="1:21" x14ac:dyDescent="0.25">
      <c r="A1523" s="71" t="s">
        <v>91</v>
      </c>
      <c r="B1523" s="72">
        <v>50</v>
      </c>
      <c r="C1523" s="71">
        <v>55420000</v>
      </c>
      <c r="D1523" s="70" t="s">
        <v>1055</v>
      </c>
      <c r="E1523" s="73" t="s">
        <v>1179</v>
      </c>
      <c r="F1523" s="73" t="s">
        <v>1131</v>
      </c>
      <c r="G1523" s="72" t="s">
        <v>1023</v>
      </c>
      <c r="H1523" s="73" t="s">
        <v>1068</v>
      </c>
      <c r="I1523" s="85">
        <v>87540.83</v>
      </c>
      <c r="J1523" s="85">
        <v>-191297.45</v>
      </c>
      <c r="K1523" s="85">
        <v>133114.82999999999</v>
      </c>
      <c r="L1523" s="85">
        <v>0</v>
      </c>
      <c r="M1523" s="85">
        <v>0</v>
      </c>
      <c r="N1523" s="85">
        <v>29358.209999999901</v>
      </c>
      <c r="O1523" s="35">
        <f>ROWS($A$8:N1523)</f>
        <v>1516</v>
      </c>
      <c r="P1523" s="35" t="str">
        <f>IF($A1523='Signature Page'!$H$8,O1523,"")</f>
        <v/>
      </c>
      <c r="Q1523" s="35" t="str">
        <f>IFERROR(SMALL($P$8:$P$1794,ROWS($P$8:P1523)),"")</f>
        <v/>
      </c>
      <c r="R1523" s="31" t="str">
        <f t="shared" si="23"/>
        <v>P24055420000</v>
      </c>
      <c r="S1523" s="31"/>
      <c r="T1523" s="31"/>
      <c r="U1523" s="31"/>
    </row>
    <row r="1524" spans="1:21" x14ac:dyDescent="0.25">
      <c r="A1524" s="71" t="s">
        <v>91</v>
      </c>
      <c r="B1524" s="72">
        <v>5</v>
      </c>
      <c r="C1524" s="71">
        <v>57878000</v>
      </c>
      <c r="D1524" s="70" t="s">
        <v>1055</v>
      </c>
      <c r="E1524" s="73" t="s">
        <v>1179</v>
      </c>
      <c r="F1524" s="73" t="s">
        <v>1101</v>
      </c>
      <c r="G1524" s="72" t="s">
        <v>1339</v>
      </c>
      <c r="H1524" s="73" t="s">
        <v>1068</v>
      </c>
      <c r="I1524" s="85">
        <v>-3764.8</v>
      </c>
      <c r="J1524" s="85">
        <v>0</v>
      </c>
      <c r="K1524" s="85">
        <v>0</v>
      </c>
      <c r="L1524" s="85">
        <v>0</v>
      </c>
      <c r="M1524" s="85">
        <v>0</v>
      </c>
      <c r="N1524" s="85">
        <v>-3764.8</v>
      </c>
      <c r="O1524" s="35">
        <f>ROWS($A$8:N1524)</f>
        <v>1517</v>
      </c>
      <c r="P1524" s="35" t="str">
        <f>IF($A1524='Signature Page'!$H$8,O1524,"")</f>
        <v/>
      </c>
      <c r="Q1524" s="35" t="str">
        <f>IFERROR(SMALL($P$8:$P$1794,ROWS($P$8:P1524)),"")</f>
        <v/>
      </c>
      <c r="R1524" s="31" t="str">
        <f t="shared" si="23"/>
        <v>P24057878000</v>
      </c>
      <c r="S1524" s="31"/>
      <c r="T1524" s="31"/>
      <c r="U1524" s="31"/>
    </row>
    <row r="1525" spans="1:21" x14ac:dyDescent="0.25">
      <c r="A1525" s="71" t="s">
        <v>91</v>
      </c>
      <c r="B1525" s="72">
        <v>5</v>
      </c>
      <c r="C1525" s="71">
        <v>57878010</v>
      </c>
      <c r="D1525" s="70" t="s">
        <v>1055</v>
      </c>
      <c r="E1525" s="73" t="s">
        <v>1179</v>
      </c>
      <c r="F1525" s="73" t="s">
        <v>1101</v>
      </c>
      <c r="G1525" s="72" t="s">
        <v>1388</v>
      </c>
      <c r="H1525" s="73" t="s">
        <v>1068</v>
      </c>
      <c r="I1525" s="85">
        <v>-4133776.55</v>
      </c>
      <c r="J1525" s="85">
        <v>-751103.3</v>
      </c>
      <c r="K1525" s="85">
        <v>844331.26</v>
      </c>
      <c r="L1525" s="85">
        <v>0</v>
      </c>
      <c r="M1525" s="85">
        <v>0</v>
      </c>
      <c r="N1525" s="85">
        <v>-4040548.59</v>
      </c>
      <c r="O1525" s="35">
        <f>ROWS($A$8:N1525)</f>
        <v>1518</v>
      </c>
      <c r="P1525" s="35" t="str">
        <f>IF($A1525='Signature Page'!$H$8,O1525,"")</f>
        <v/>
      </c>
      <c r="Q1525" s="35" t="str">
        <f>IFERROR(SMALL($P$8:$P$1794,ROWS($P$8:P1525)),"")</f>
        <v/>
      </c>
      <c r="R1525" s="31" t="str">
        <f t="shared" si="23"/>
        <v>P24057878010</v>
      </c>
      <c r="S1525" s="31"/>
      <c r="T1525" s="31"/>
      <c r="U1525" s="31"/>
    </row>
    <row r="1526" spans="1:21" x14ac:dyDescent="0.25">
      <c r="A1526" s="71" t="s">
        <v>91</v>
      </c>
      <c r="B1526" s="72">
        <v>60</v>
      </c>
      <c r="C1526" s="71">
        <v>57878020</v>
      </c>
      <c r="D1526" s="70" t="s">
        <v>1055</v>
      </c>
      <c r="E1526" s="73" t="s">
        <v>1179</v>
      </c>
      <c r="F1526" s="73" t="s">
        <v>1105</v>
      </c>
      <c r="G1526" s="72" t="s">
        <v>1300</v>
      </c>
      <c r="H1526" s="73" t="s">
        <v>1068</v>
      </c>
      <c r="I1526" s="85">
        <v>-1920000</v>
      </c>
      <c r="J1526" s="85">
        <v>-11457000</v>
      </c>
      <c r="K1526" s="85">
        <v>13377000</v>
      </c>
      <c r="L1526" s="85">
        <v>0</v>
      </c>
      <c r="M1526" s="85">
        <v>0</v>
      </c>
      <c r="N1526" s="85">
        <v>0</v>
      </c>
      <c r="O1526" s="35">
        <f>ROWS($A$8:N1526)</f>
        <v>1519</v>
      </c>
      <c r="P1526" s="35" t="str">
        <f>IF($A1526='Signature Page'!$H$8,O1526,"")</f>
        <v/>
      </c>
      <c r="Q1526" s="35" t="str">
        <f>IFERROR(SMALL($P$8:$P$1794,ROWS($P$8:P1526)),"")</f>
        <v/>
      </c>
      <c r="R1526" s="31" t="str">
        <f t="shared" si="23"/>
        <v>P24057878020</v>
      </c>
      <c r="S1526" s="31"/>
      <c r="T1526" s="31"/>
      <c r="U1526" s="31"/>
    </row>
    <row r="1527" spans="1:21" x14ac:dyDescent="0.25">
      <c r="A1527" s="71" t="s">
        <v>91</v>
      </c>
      <c r="B1527" s="72">
        <v>60</v>
      </c>
      <c r="C1527" s="71">
        <v>57878021</v>
      </c>
      <c r="D1527" s="70" t="s">
        <v>1055</v>
      </c>
      <c r="E1527" s="73" t="s">
        <v>1179</v>
      </c>
      <c r="F1527" s="73" t="s">
        <v>1105</v>
      </c>
      <c r="G1527" s="72" t="s">
        <v>1365</v>
      </c>
      <c r="H1527" s="73" t="s">
        <v>1068</v>
      </c>
      <c r="I1527" s="85">
        <v>-49804.33</v>
      </c>
      <c r="J1527" s="85">
        <v>-9662.98</v>
      </c>
      <c r="K1527" s="85">
        <v>42654.33</v>
      </c>
      <c r="L1527" s="85">
        <v>0</v>
      </c>
      <c r="M1527" s="85">
        <v>0</v>
      </c>
      <c r="N1527" s="85">
        <v>-16812.98</v>
      </c>
      <c r="O1527" s="35">
        <f>ROWS($A$8:N1527)</f>
        <v>1520</v>
      </c>
      <c r="P1527" s="35" t="str">
        <f>IF($A1527='Signature Page'!$H$8,O1527,"")</f>
        <v/>
      </c>
      <c r="Q1527" s="35" t="str">
        <f>IFERROR(SMALL($P$8:$P$1794,ROWS($P$8:P1527)),"")</f>
        <v/>
      </c>
      <c r="R1527" s="31" t="str">
        <f t="shared" si="23"/>
        <v>P24057878021</v>
      </c>
      <c r="S1527" s="31"/>
      <c r="T1527" s="31"/>
      <c r="U1527" s="31"/>
    </row>
    <row r="1528" spans="1:21" x14ac:dyDescent="0.25">
      <c r="A1528" s="71" t="s">
        <v>91</v>
      </c>
      <c r="B1528" s="72">
        <v>1</v>
      </c>
      <c r="C1528" s="71">
        <v>69000100</v>
      </c>
      <c r="D1528" s="70" t="s">
        <v>1053</v>
      </c>
      <c r="E1528" s="73" t="s">
        <v>1179</v>
      </c>
      <c r="F1528" s="73" t="s">
        <v>128</v>
      </c>
      <c r="G1528" s="72" t="s">
        <v>1051</v>
      </c>
      <c r="H1528" s="73" t="s">
        <v>1068</v>
      </c>
      <c r="I1528" s="85">
        <v>-13524.45</v>
      </c>
      <c r="J1528" s="85">
        <v>0</v>
      </c>
      <c r="K1528" s="85">
        <v>24251.26</v>
      </c>
      <c r="L1528" s="85">
        <v>0</v>
      </c>
      <c r="M1528" s="85">
        <v>0</v>
      </c>
      <c r="N1528" s="85">
        <v>10726.81</v>
      </c>
      <c r="O1528" s="35">
        <f>ROWS($A$8:N1528)</f>
        <v>1521</v>
      </c>
      <c r="P1528" s="35" t="str">
        <f>IF($A1528='Signature Page'!$H$8,O1528,"")</f>
        <v/>
      </c>
      <c r="Q1528" s="35" t="str">
        <f>IFERROR(SMALL($P$8:$P$1794,ROWS($P$8:P1528)),"")</f>
        <v/>
      </c>
      <c r="R1528" s="31" t="str">
        <f t="shared" si="23"/>
        <v>P24069000100</v>
      </c>
      <c r="S1528" s="31"/>
      <c r="T1528" s="31"/>
      <c r="U1528" s="31"/>
    </row>
    <row r="1529" spans="1:21" x14ac:dyDescent="0.25">
      <c r="A1529" s="71" t="s">
        <v>92</v>
      </c>
      <c r="B1529" s="72">
        <v>1</v>
      </c>
      <c r="C1529" s="71">
        <v>10010000</v>
      </c>
      <c r="D1529" s="70" t="s">
        <v>1053</v>
      </c>
      <c r="E1529" s="73" t="s">
        <v>93</v>
      </c>
      <c r="F1529" s="73" t="s">
        <v>128</v>
      </c>
      <c r="G1529" s="72" t="s">
        <v>128</v>
      </c>
      <c r="H1529" s="73" t="s">
        <v>1068</v>
      </c>
      <c r="I1529" s="85">
        <v>0</v>
      </c>
      <c r="J1529" s="85">
        <v>0</v>
      </c>
      <c r="K1529" s="85">
        <v>1034403.11</v>
      </c>
      <c r="L1529" s="85">
        <v>-10092</v>
      </c>
      <c r="M1529" s="85">
        <v>0</v>
      </c>
      <c r="N1529" s="85">
        <v>1024311.11</v>
      </c>
      <c r="O1529" s="35">
        <f>ROWS($A$8:N1529)</f>
        <v>1522</v>
      </c>
      <c r="P1529" s="35" t="str">
        <f>IF($A1529='Signature Page'!$H$8,O1529,"")</f>
        <v/>
      </c>
      <c r="Q1529" s="35" t="str">
        <f>IFERROR(SMALL($P$8:$P$1794,ROWS($P$8:P1529)),"")</f>
        <v/>
      </c>
      <c r="R1529" s="31" t="str">
        <f t="shared" si="23"/>
        <v>P26010010000</v>
      </c>
      <c r="S1529" s="31"/>
      <c r="T1529" s="31"/>
      <c r="U1529" s="31"/>
    </row>
    <row r="1530" spans="1:21" x14ac:dyDescent="0.25">
      <c r="A1530" s="71" t="s">
        <v>92</v>
      </c>
      <c r="B1530" s="72">
        <v>1</v>
      </c>
      <c r="C1530" s="71">
        <v>10050023</v>
      </c>
      <c r="D1530" s="70" t="s">
        <v>1053</v>
      </c>
      <c r="E1530" s="73" t="s">
        <v>93</v>
      </c>
      <c r="F1530" s="73" t="s">
        <v>128</v>
      </c>
      <c r="G1530" s="72" t="s">
        <v>1489</v>
      </c>
      <c r="H1530" s="73" t="s">
        <v>1068</v>
      </c>
      <c r="I1530" s="85">
        <v>0</v>
      </c>
      <c r="J1530" s="85">
        <v>0</v>
      </c>
      <c r="K1530" s="85">
        <v>0</v>
      </c>
      <c r="L1530" s="85">
        <v>10092</v>
      </c>
      <c r="M1530" s="85">
        <v>0</v>
      </c>
      <c r="N1530" s="85">
        <v>10092</v>
      </c>
      <c r="O1530" s="35">
        <f>ROWS($A$8:N1530)</f>
        <v>1523</v>
      </c>
      <c r="P1530" s="35" t="str">
        <f>IF($A1530='Signature Page'!$H$8,O1530,"")</f>
        <v/>
      </c>
      <c r="Q1530" s="35" t="str">
        <f>IFERROR(SMALL($P$8:$P$1794,ROWS($P$8:P1530)),"")</f>
        <v/>
      </c>
      <c r="R1530" s="31" t="str">
        <f t="shared" si="23"/>
        <v>P26010050023</v>
      </c>
      <c r="S1530" s="31"/>
      <c r="T1530" s="31"/>
      <c r="U1530" s="31"/>
    </row>
    <row r="1531" spans="1:21" x14ac:dyDescent="0.25">
      <c r="A1531" s="71" t="s">
        <v>92</v>
      </c>
      <c r="B1531" s="72">
        <v>1</v>
      </c>
      <c r="C1531" s="71">
        <v>31310000</v>
      </c>
      <c r="D1531" s="70" t="s">
        <v>1054</v>
      </c>
      <c r="E1531" s="73" t="s">
        <v>93</v>
      </c>
      <c r="F1531" s="73" t="s">
        <v>128</v>
      </c>
      <c r="G1531" s="72" t="s">
        <v>238</v>
      </c>
      <c r="H1531" s="73" t="s">
        <v>1068</v>
      </c>
      <c r="I1531" s="85">
        <v>-151888.09</v>
      </c>
      <c r="J1531" s="85">
        <v>0</v>
      </c>
      <c r="K1531" s="85">
        <v>0</v>
      </c>
      <c r="L1531" s="85">
        <v>0</v>
      </c>
      <c r="M1531" s="85">
        <v>0</v>
      </c>
      <c r="N1531" s="85">
        <v>-151888.09</v>
      </c>
      <c r="O1531" s="35">
        <f>ROWS($A$8:N1531)</f>
        <v>1524</v>
      </c>
      <c r="P1531" s="35" t="str">
        <f>IF($A1531='Signature Page'!$H$8,O1531,"")</f>
        <v/>
      </c>
      <c r="Q1531" s="35" t="str">
        <f>IFERROR(SMALL($P$8:$P$1794,ROWS($P$8:P1531)),"")</f>
        <v/>
      </c>
      <c r="R1531" s="31" t="str">
        <f t="shared" si="23"/>
        <v>P26031310000</v>
      </c>
      <c r="S1531" s="31"/>
      <c r="T1531" s="31"/>
      <c r="U1531" s="31"/>
    </row>
    <row r="1532" spans="1:21" x14ac:dyDescent="0.25">
      <c r="A1532" s="71" t="s">
        <v>92</v>
      </c>
      <c r="B1532" s="72">
        <v>5</v>
      </c>
      <c r="C1532" s="71" t="s">
        <v>337</v>
      </c>
      <c r="D1532" s="70" t="s">
        <v>1054</v>
      </c>
      <c r="E1532" s="73" t="s">
        <v>93</v>
      </c>
      <c r="F1532" s="73" t="s">
        <v>1101</v>
      </c>
      <c r="G1532" s="72" t="s">
        <v>338</v>
      </c>
      <c r="H1532" s="73" t="s">
        <v>1068</v>
      </c>
      <c r="I1532" s="85">
        <v>-345188.3</v>
      </c>
      <c r="J1532" s="85">
        <v>-116589.27</v>
      </c>
      <c r="K1532" s="85">
        <v>169287.92</v>
      </c>
      <c r="L1532" s="85">
        <v>0</v>
      </c>
      <c r="M1532" s="85">
        <v>0</v>
      </c>
      <c r="N1532" s="85">
        <v>-292489.65000000002</v>
      </c>
      <c r="O1532" s="35">
        <f>ROWS($A$8:N1532)</f>
        <v>1525</v>
      </c>
      <c r="P1532" s="35" t="str">
        <f>IF($A1532='Signature Page'!$H$8,O1532,"")</f>
        <v/>
      </c>
      <c r="Q1532" s="35" t="str">
        <f>IFERROR(SMALL($P$8:$P$1794,ROWS($P$8:P1532)),"")</f>
        <v/>
      </c>
      <c r="R1532" s="31" t="str">
        <f t="shared" si="23"/>
        <v>P26033K30000</v>
      </c>
      <c r="S1532" s="31"/>
      <c r="T1532" s="31"/>
      <c r="U1532" s="31"/>
    </row>
    <row r="1533" spans="1:21" x14ac:dyDescent="0.25">
      <c r="A1533" s="71" t="s">
        <v>92</v>
      </c>
      <c r="B1533" s="72">
        <v>1</v>
      </c>
      <c r="C1533" s="71" t="s">
        <v>387</v>
      </c>
      <c r="D1533" s="70" t="s">
        <v>1054</v>
      </c>
      <c r="E1533" s="73" t="s">
        <v>93</v>
      </c>
      <c r="F1533" s="73" t="s">
        <v>128</v>
      </c>
      <c r="G1533" s="72" t="s">
        <v>388</v>
      </c>
      <c r="H1533" s="73" t="s">
        <v>1068</v>
      </c>
      <c r="I1533" s="85">
        <v>-32715.08</v>
      </c>
      <c r="J1533" s="85">
        <v>0</v>
      </c>
      <c r="K1533" s="85">
        <v>0</v>
      </c>
      <c r="L1533" s="85">
        <v>0</v>
      </c>
      <c r="M1533" s="85">
        <v>0</v>
      </c>
      <c r="N1533" s="85">
        <v>-32715.08</v>
      </c>
      <c r="O1533" s="35">
        <f>ROWS($A$8:N1533)</f>
        <v>1526</v>
      </c>
      <c r="P1533" s="35" t="str">
        <f>IF($A1533='Signature Page'!$H$8,O1533,"")</f>
        <v/>
      </c>
      <c r="Q1533" s="35" t="str">
        <f>IFERROR(SMALL($P$8:$P$1794,ROWS($P$8:P1533)),"")</f>
        <v/>
      </c>
      <c r="R1533" s="31" t="str">
        <f t="shared" si="23"/>
        <v>P26034E40000</v>
      </c>
      <c r="S1533" s="31"/>
      <c r="T1533" s="31"/>
      <c r="U1533" s="31"/>
    </row>
    <row r="1534" spans="1:21" x14ac:dyDescent="0.25">
      <c r="A1534" s="71" t="s">
        <v>92</v>
      </c>
      <c r="B1534" s="72">
        <v>1</v>
      </c>
      <c r="C1534" s="71">
        <v>39580000</v>
      </c>
      <c r="D1534" s="70" t="s">
        <v>1057</v>
      </c>
      <c r="E1534" s="73" t="s">
        <v>93</v>
      </c>
      <c r="F1534" s="73" t="s">
        <v>128</v>
      </c>
      <c r="G1534" s="72" t="s">
        <v>579</v>
      </c>
      <c r="H1534" s="73" t="s">
        <v>1068</v>
      </c>
      <c r="I1534" s="85">
        <v>-333.17</v>
      </c>
      <c r="J1534" s="85">
        <v>0</v>
      </c>
      <c r="K1534" s="85">
        <v>0</v>
      </c>
      <c r="L1534" s="85">
        <v>0</v>
      </c>
      <c r="M1534" s="85">
        <v>0</v>
      </c>
      <c r="N1534" s="85">
        <v>-333.17</v>
      </c>
      <c r="O1534" s="35">
        <f>ROWS($A$8:N1534)</f>
        <v>1527</v>
      </c>
      <c r="P1534" s="35" t="str">
        <f>IF($A1534='Signature Page'!$H$8,O1534,"")</f>
        <v/>
      </c>
      <c r="Q1534" s="35" t="str">
        <f>IFERROR(SMALL($P$8:$P$1794,ROWS($P$8:P1534)),"")</f>
        <v/>
      </c>
      <c r="R1534" s="31" t="str">
        <f t="shared" si="23"/>
        <v>P26039580000</v>
      </c>
      <c r="S1534" s="31"/>
      <c r="T1534" s="31"/>
      <c r="U1534" s="31"/>
    </row>
    <row r="1535" spans="1:21" x14ac:dyDescent="0.25">
      <c r="A1535" s="71" t="s">
        <v>92</v>
      </c>
      <c r="B1535" s="72">
        <v>5</v>
      </c>
      <c r="C1535" s="71">
        <v>50570000</v>
      </c>
      <c r="D1535" s="70" t="s">
        <v>1055</v>
      </c>
      <c r="E1535" s="73" t="s">
        <v>93</v>
      </c>
      <c r="F1535" s="73" t="s">
        <v>1101</v>
      </c>
      <c r="G1535" s="72" t="s">
        <v>985</v>
      </c>
      <c r="H1535" s="73" t="s">
        <v>1068</v>
      </c>
      <c r="I1535" s="85">
        <v>51799.43</v>
      </c>
      <c r="J1535" s="85">
        <v>-1366786.96</v>
      </c>
      <c r="K1535" s="85">
        <v>1315018.56</v>
      </c>
      <c r="L1535" s="85">
        <v>0</v>
      </c>
      <c r="M1535" s="85">
        <v>0</v>
      </c>
      <c r="N1535" s="85">
        <v>31.030000000027901</v>
      </c>
      <c r="O1535" s="35">
        <f>ROWS($A$8:N1535)</f>
        <v>1528</v>
      </c>
      <c r="P1535" s="35" t="str">
        <f>IF($A1535='Signature Page'!$H$8,O1535,"")</f>
        <v/>
      </c>
      <c r="Q1535" s="35" t="str">
        <f>IFERROR(SMALL($P$8:$P$1794,ROWS($P$8:P1535)),"")</f>
        <v/>
      </c>
      <c r="R1535" s="31" t="str">
        <f t="shared" si="23"/>
        <v>P26050570000</v>
      </c>
      <c r="S1535" s="31"/>
      <c r="T1535" s="31"/>
      <c r="U1535" s="31"/>
    </row>
    <row r="1536" spans="1:21" x14ac:dyDescent="0.25">
      <c r="A1536" s="71" t="s">
        <v>92</v>
      </c>
      <c r="B1536" s="72">
        <v>5</v>
      </c>
      <c r="C1536" s="71" t="s">
        <v>986</v>
      </c>
      <c r="D1536" s="70" t="s">
        <v>1055</v>
      </c>
      <c r="E1536" s="73" t="s">
        <v>93</v>
      </c>
      <c r="F1536" s="73" t="s">
        <v>1101</v>
      </c>
      <c r="G1536" s="72" t="s">
        <v>987</v>
      </c>
      <c r="H1536" s="73" t="s">
        <v>1068</v>
      </c>
      <c r="I1536" s="85">
        <v>61991.07</v>
      </c>
      <c r="J1536" s="85">
        <v>-1383891.73</v>
      </c>
      <c r="K1536" s="85">
        <v>1570955.12</v>
      </c>
      <c r="L1536" s="85">
        <v>0</v>
      </c>
      <c r="M1536" s="85">
        <v>0</v>
      </c>
      <c r="N1536" s="85">
        <v>249054.46</v>
      </c>
      <c r="O1536" s="35">
        <f>ROWS($A$8:N1536)</f>
        <v>1529</v>
      </c>
      <c r="P1536" s="35" t="str">
        <f>IF($A1536='Signature Page'!$H$8,O1536,"")</f>
        <v/>
      </c>
      <c r="Q1536" s="35" t="str">
        <f>IFERROR(SMALL($P$8:$P$1794,ROWS($P$8:P1536)),"")</f>
        <v/>
      </c>
      <c r="R1536" s="31" t="str">
        <f t="shared" si="23"/>
        <v>P26050570P00</v>
      </c>
      <c r="S1536" s="31"/>
      <c r="T1536" s="31"/>
      <c r="U1536" s="31"/>
    </row>
    <row r="1537" spans="1:21" x14ac:dyDescent="0.25">
      <c r="A1537" s="71" t="s">
        <v>92</v>
      </c>
      <c r="B1537" s="72">
        <v>50</v>
      </c>
      <c r="C1537" s="71">
        <v>55420000</v>
      </c>
      <c r="D1537" s="70" t="s">
        <v>1055</v>
      </c>
      <c r="E1537" s="73" t="s">
        <v>93</v>
      </c>
      <c r="F1537" s="73" t="s">
        <v>1131</v>
      </c>
      <c r="G1537" s="72" t="s">
        <v>1023</v>
      </c>
      <c r="H1537" s="73" t="s">
        <v>1068</v>
      </c>
      <c r="I1537" s="85">
        <v>94816.39</v>
      </c>
      <c r="J1537" s="85">
        <v>0</v>
      </c>
      <c r="K1537" s="85">
        <v>0</v>
      </c>
      <c r="L1537" s="85">
        <v>0</v>
      </c>
      <c r="M1537" s="85">
        <v>0</v>
      </c>
      <c r="N1537" s="85">
        <v>94816.39</v>
      </c>
      <c r="O1537" s="35">
        <f>ROWS($A$8:N1537)</f>
        <v>1530</v>
      </c>
      <c r="P1537" s="35" t="str">
        <f>IF($A1537='Signature Page'!$H$8,O1537,"")</f>
        <v/>
      </c>
      <c r="Q1537" s="35" t="str">
        <f>IFERROR(SMALL($P$8:$P$1794,ROWS($P$8:P1537)),"")</f>
        <v/>
      </c>
      <c r="R1537" s="31" t="str">
        <f t="shared" si="23"/>
        <v>P26055420000</v>
      </c>
      <c r="S1537" s="31"/>
      <c r="T1537" s="31"/>
      <c r="U1537" s="31"/>
    </row>
    <row r="1538" spans="1:21" x14ac:dyDescent="0.25">
      <c r="A1538" s="71" t="s">
        <v>92</v>
      </c>
      <c r="B1538" s="72">
        <v>50</v>
      </c>
      <c r="C1538" s="71" t="s">
        <v>1024</v>
      </c>
      <c r="D1538" s="70" t="s">
        <v>1055</v>
      </c>
      <c r="E1538" s="73" t="s">
        <v>93</v>
      </c>
      <c r="F1538" s="73" t="s">
        <v>1131</v>
      </c>
      <c r="G1538" s="72" t="s">
        <v>1025</v>
      </c>
      <c r="H1538" s="73" t="s">
        <v>1068</v>
      </c>
      <c r="I1538" s="85">
        <v>-188300.11</v>
      </c>
      <c r="J1538" s="85">
        <v>-187047.99</v>
      </c>
      <c r="K1538" s="85">
        <v>206846.62</v>
      </c>
      <c r="L1538" s="85">
        <v>0</v>
      </c>
      <c r="M1538" s="85">
        <v>0</v>
      </c>
      <c r="N1538" s="85">
        <v>-168501.48</v>
      </c>
      <c r="O1538" s="35">
        <f>ROWS($A$8:N1538)</f>
        <v>1531</v>
      </c>
      <c r="P1538" s="35" t="str">
        <f>IF($A1538='Signature Page'!$H$8,O1538,"")</f>
        <v/>
      </c>
      <c r="Q1538" s="35" t="str">
        <f>IFERROR(SMALL($P$8:$P$1794,ROWS($P$8:P1538)),"")</f>
        <v/>
      </c>
      <c r="R1538" s="31" t="str">
        <f t="shared" si="23"/>
        <v>P26055420P00</v>
      </c>
      <c r="S1538" s="31"/>
      <c r="T1538" s="31"/>
      <c r="U1538" s="31"/>
    </row>
    <row r="1539" spans="1:21" x14ac:dyDescent="0.25">
      <c r="A1539" s="71" t="s">
        <v>94</v>
      </c>
      <c r="B1539" s="72">
        <v>1</v>
      </c>
      <c r="C1539" s="71">
        <v>10010000</v>
      </c>
      <c r="D1539" s="70" t="s">
        <v>1053</v>
      </c>
      <c r="E1539" s="73" t="s">
        <v>1182</v>
      </c>
      <c r="F1539" s="73" t="s">
        <v>128</v>
      </c>
      <c r="G1539" s="72" t="s">
        <v>128</v>
      </c>
      <c r="H1539" s="73" t="s">
        <v>1068</v>
      </c>
      <c r="I1539" s="85">
        <v>16317</v>
      </c>
      <c r="J1539" s="85">
        <v>0</v>
      </c>
      <c r="K1539" s="85">
        <v>52247988.100000001</v>
      </c>
      <c r="L1539" s="85">
        <v>8438108.25</v>
      </c>
      <c r="M1539" s="85">
        <v>0</v>
      </c>
      <c r="N1539" s="85">
        <v>60702413.350000001</v>
      </c>
      <c r="O1539" s="35">
        <f>ROWS($A$8:N1539)</f>
        <v>1532</v>
      </c>
      <c r="P1539" s="35" t="str">
        <f>IF($A1539='Signature Page'!$H$8,O1539,"")</f>
        <v/>
      </c>
      <c r="Q1539" s="35" t="str">
        <f>IFERROR(SMALL($P$8:$P$1794,ROWS($P$8:P1539)),"")</f>
        <v/>
      </c>
      <c r="R1539" s="31" t="str">
        <f t="shared" si="23"/>
        <v>P28010010000</v>
      </c>
      <c r="S1539" s="31"/>
      <c r="T1539" s="31"/>
      <c r="U1539" s="31"/>
    </row>
    <row r="1540" spans="1:21" x14ac:dyDescent="0.25">
      <c r="A1540" s="71" t="s">
        <v>94</v>
      </c>
      <c r="B1540" s="72">
        <v>1</v>
      </c>
      <c r="C1540" s="71">
        <v>10050023</v>
      </c>
      <c r="D1540" s="70" t="s">
        <v>1053</v>
      </c>
      <c r="E1540" s="73" t="s">
        <v>1182</v>
      </c>
      <c r="F1540" s="73" t="s">
        <v>128</v>
      </c>
      <c r="G1540" s="72" t="s">
        <v>1489</v>
      </c>
      <c r="H1540" s="73" t="s">
        <v>1068</v>
      </c>
      <c r="I1540" s="85">
        <v>0</v>
      </c>
      <c r="J1540" s="85">
        <v>0</v>
      </c>
      <c r="K1540" s="85">
        <v>171604532.59999999</v>
      </c>
      <c r="L1540" s="85">
        <v>12302500</v>
      </c>
      <c r="M1540" s="85">
        <v>0</v>
      </c>
      <c r="N1540" s="85">
        <v>183907032.59999999</v>
      </c>
      <c r="O1540" s="35">
        <f>ROWS($A$8:N1540)</f>
        <v>1533</v>
      </c>
      <c r="P1540" s="35" t="str">
        <f>IF($A1540='Signature Page'!$H$8,O1540,"")</f>
        <v/>
      </c>
      <c r="Q1540" s="35" t="str">
        <f>IFERROR(SMALL($P$8:$P$1794,ROWS($P$8:P1540)),"")</f>
        <v/>
      </c>
      <c r="R1540" s="31" t="str">
        <f t="shared" si="23"/>
        <v>P28010050023</v>
      </c>
      <c r="S1540" s="31"/>
      <c r="T1540" s="31"/>
      <c r="U1540" s="31"/>
    </row>
    <row r="1541" spans="1:21" x14ac:dyDescent="0.25">
      <c r="A1541" s="71" t="s">
        <v>94</v>
      </c>
      <c r="B1541" s="72">
        <v>1</v>
      </c>
      <c r="C1541" s="71">
        <v>30350000</v>
      </c>
      <c r="D1541" s="70" t="s">
        <v>1054</v>
      </c>
      <c r="E1541" s="73" t="s">
        <v>1182</v>
      </c>
      <c r="F1541" s="73" t="s">
        <v>128</v>
      </c>
      <c r="G1541" s="72" t="s">
        <v>144</v>
      </c>
      <c r="H1541" s="73" t="s">
        <v>1068</v>
      </c>
      <c r="I1541" s="85">
        <v>-17741359.289999999</v>
      </c>
      <c r="J1541" s="85">
        <v>-91116874.290000007</v>
      </c>
      <c r="K1541" s="85">
        <v>43591310.549999997</v>
      </c>
      <c r="L1541" s="85">
        <v>400911</v>
      </c>
      <c r="M1541" s="85">
        <v>0</v>
      </c>
      <c r="N1541" s="85">
        <v>-64866012.030000001</v>
      </c>
      <c r="O1541" s="35">
        <f>ROWS($A$8:N1541)</f>
        <v>1534</v>
      </c>
      <c r="P1541" s="35" t="str">
        <f>IF($A1541='Signature Page'!$H$8,O1541,"")</f>
        <v/>
      </c>
      <c r="Q1541" s="35" t="str">
        <f>IFERROR(SMALL($P$8:$P$1794,ROWS($P$8:P1541)),"")</f>
        <v/>
      </c>
      <c r="R1541" s="31" t="str">
        <f t="shared" si="23"/>
        <v>P28030350000</v>
      </c>
      <c r="S1541" s="31"/>
      <c r="T1541" s="31"/>
      <c r="U1541" s="31"/>
    </row>
    <row r="1542" spans="1:21" x14ac:dyDescent="0.25">
      <c r="A1542" s="71" t="s">
        <v>94</v>
      </c>
      <c r="B1542" s="72">
        <v>1</v>
      </c>
      <c r="C1542" s="71">
        <v>30350099</v>
      </c>
      <c r="D1542" s="70" t="s">
        <v>1057</v>
      </c>
      <c r="E1542" s="73" t="s">
        <v>1182</v>
      </c>
      <c r="F1542" s="73" t="s">
        <v>128</v>
      </c>
      <c r="G1542" s="72" t="s">
        <v>1298</v>
      </c>
      <c r="H1542" s="73" t="s">
        <v>1068</v>
      </c>
      <c r="I1542" s="85">
        <v>-199293.13</v>
      </c>
      <c r="J1542" s="85">
        <v>0</v>
      </c>
      <c r="K1542" s="85">
        <v>0</v>
      </c>
      <c r="L1542" s="85">
        <v>0</v>
      </c>
      <c r="M1542" s="85">
        <v>0</v>
      </c>
      <c r="N1542" s="85">
        <v>-199293.13</v>
      </c>
      <c r="O1542" s="35">
        <f>ROWS($A$8:N1542)</f>
        <v>1535</v>
      </c>
      <c r="P1542" s="35" t="str">
        <f>IF($A1542='Signature Page'!$H$8,O1542,"")</f>
        <v/>
      </c>
      <c r="Q1542" s="35" t="str">
        <f>IFERROR(SMALL($P$8:$P$1794,ROWS($P$8:P1542)),"")</f>
        <v/>
      </c>
      <c r="R1542" s="31" t="str">
        <f t="shared" si="23"/>
        <v>P28030350099</v>
      </c>
      <c r="S1542" s="31"/>
      <c r="T1542" s="31"/>
      <c r="U1542" s="31"/>
    </row>
    <row r="1543" spans="1:21" x14ac:dyDescent="0.25">
      <c r="A1543" s="71" t="s">
        <v>94</v>
      </c>
      <c r="B1543" s="72">
        <v>1</v>
      </c>
      <c r="C1543" s="71">
        <v>30370000</v>
      </c>
      <c r="D1543" s="70" t="s">
        <v>1057</v>
      </c>
      <c r="E1543" s="73" t="s">
        <v>1182</v>
      </c>
      <c r="F1543" s="73" t="s">
        <v>128</v>
      </c>
      <c r="G1543" s="72" t="s">
        <v>202</v>
      </c>
      <c r="H1543" s="73" t="s">
        <v>1068</v>
      </c>
      <c r="I1543" s="85">
        <v>-280549.96999999997</v>
      </c>
      <c r="J1543" s="85">
        <v>-998.47</v>
      </c>
      <c r="K1543" s="85">
        <v>4469725.0599999996</v>
      </c>
      <c r="L1543" s="85">
        <v>-3563560</v>
      </c>
      <c r="M1543" s="85">
        <v>0</v>
      </c>
      <c r="N1543" s="85">
        <v>624616.62000000104</v>
      </c>
      <c r="O1543" s="35">
        <f>ROWS($A$8:N1543)</f>
        <v>1536</v>
      </c>
      <c r="P1543" s="35" t="str">
        <f>IF($A1543='Signature Page'!$H$8,O1543,"")</f>
        <v/>
      </c>
      <c r="Q1543" s="35" t="str">
        <f>IFERROR(SMALL($P$8:$P$1794,ROWS($P$8:P1543)),"")</f>
        <v/>
      </c>
      <c r="R1543" s="31" t="str">
        <f t="shared" si="23"/>
        <v>P28030370000</v>
      </c>
      <c r="S1543" s="31"/>
      <c r="T1543" s="31"/>
      <c r="U1543" s="31"/>
    </row>
    <row r="1544" spans="1:21" x14ac:dyDescent="0.25">
      <c r="A1544" s="71" t="s">
        <v>94</v>
      </c>
      <c r="B1544" s="72">
        <v>1</v>
      </c>
      <c r="C1544" s="71">
        <v>30370001</v>
      </c>
      <c r="D1544" s="70" t="s">
        <v>1054</v>
      </c>
      <c r="E1544" s="73" t="s">
        <v>1182</v>
      </c>
      <c r="F1544" s="73" t="s">
        <v>128</v>
      </c>
      <c r="G1544" s="72" t="s">
        <v>203</v>
      </c>
      <c r="H1544" s="73" t="s">
        <v>1068</v>
      </c>
      <c r="I1544" s="85">
        <v>-143116.32</v>
      </c>
      <c r="J1544" s="85">
        <v>-114457.75</v>
      </c>
      <c r="K1544" s="85">
        <v>194810.22</v>
      </c>
      <c r="L1544" s="85">
        <v>45000</v>
      </c>
      <c r="M1544" s="85">
        <v>0</v>
      </c>
      <c r="N1544" s="85">
        <v>-17763.849999999999</v>
      </c>
      <c r="O1544" s="35">
        <f>ROWS($A$8:N1544)</f>
        <v>1537</v>
      </c>
      <c r="P1544" s="35" t="str">
        <f>IF($A1544='Signature Page'!$H$8,O1544,"")</f>
        <v/>
      </c>
      <c r="Q1544" s="35" t="str">
        <f>IFERROR(SMALL($P$8:$P$1794,ROWS($P$8:P1544)),"")</f>
        <v/>
      </c>
      <c r="R1544" s="31" t="str">
        <f t="shared" ref="R1544:R1607" si="24">CONCATENATE(A1544,C1544)</f>
        <v>P28030370001</v>
      </c>
      <c r="S1544" s="31"/>
      <c r="T1544" s="31"/>
      <c r="U1544" s="31"/>
    </row>
    <row r="1545" spans="1:21" x14ac:dyDescent="0.25">
      <c r="A1545" s="71" t="s">
        <v>94</v>
      </c>
      <c r="B1545" s="72">
        <v>1</v>
      </c>
      <c r="C1545" s="71">
        <v>31950000</v>
      </c>
      <c r="D1545" s="70" t="s">
        <v>1055</v>
      </c>
      <c r="E1545" s="73" t="s">
        <v>1182</v>
      </c>
      <c r="F1545" s="73" t="s">
        <v>128</v>
      </c>
      <c r="G1545" s="72" t="s">
        <v>265</v>
      </c>
      <c r="H1545" s="73" t="s">
        <v>1068</v>
      </c>
      <c r="I1545" s="85">
        <v>-13289.58</v>
      </c>
      <c r="J1545" s="85">
        <v>0</v>
      </c>
      <c r="K1545" s="85">
        <v>0</v>
      </c>
      <c r="L1545" s="85">
        <v>0</v>
      </c>
      <c r="M1545" s="85">
        <v>0</v>
      </c>
      <c r="N1545" s="85">
        <v>-13289.58</v>
      </c>
      <c r="O1545" s="35">
        <f>ROWS($A$8:N1545)</f>
        <v>1538</v>
      </c>
      <c r="P1545" s="35" t="str">
        <f>IF($A1545='Signature Page'!$H$8,O1545,"")</f>
        <v/>
      </c>
      <c r="Q1545" s="35" t="str">
        <f>IFERROR(SMALL($P$8:$P$1794,ROWS($P$8:P1545)),"")</f>
        <v/>
      </c>
      <c r="R1545" s="31" t="str">
        <f t="shared" si="24"/>
        <v>P28031950000</v>
      </c>
      <c r="S1545" s="31"/>
      <c r="T1545" s="31"/>
      <c r="U1545" s="31"/>
    </row>
    <row r="1546" spans="1:21" x14ac:dyDescent="0.25">
      <c r="A1546" s="71" t="s">
        <v>94</v>
      </c>
      <c r="B1546" s="72">
        <v>1</v>
      </c>
      <c r="C1546" s="71" t="s">
        <v>1232</v>
      </c>
      <c r="D1546" s="70" t="s">
        <v>1057</v>
      </c>
      <c r="E1546" s="73" t="s">
        <v>1182</v>
      </c>
      <c r="F1546" s="73" t="s">
        <v>128</v>
      </c>
      <c r="G1546" s="72" t="s">
        <v>1233</v>
      </c>
      <c r="H1546" s="73" t="s">
        <v>1068</v>
      </c>
      <c r="I1546" s="85">
        <v>-295761.08</v>
      </c>
      <c r="J1546" s="85">
        <v>0</v>
      </c>
      <c r="K1546" s="85">
        <v>0</v>
      </c>
      <c r="L1546" s="85">
        <v>0</v>
      </c>
      <c r="M1546" s="85">
        <v>0</v>
      </c>
      <c r="N1546" s="85">
        <v>-295761.08</v>
      </c>
      <c r="O1546" s="35">
        <f>ROWS($A$8:N1546)</f>
        <v>1539</v>
      </c>
      <c r="P1546" s="35" t="str">
        <f>IF($A1546='Signature Page'!$H$8,O1546,"")</f>
        <v/>
      </c>
      <c r="Q1546" s="35" t="str">
        <f>IFERROR(SMALL($P$8:$P$1794,ROWS($P$8:P1546)),"")</f>
        <v/>
      </c>
      <c r="R1546" s="31" t="str">
        <f t="shared" si="24"/>
        <v>P28031C30000</v>
      </c>
      <c r="S1546" s="31"/>
      <c r="T1546" s="31"/>
      <c r="U1546" s="31"/>
    </row>
    <row r="1547" spans="1:21" x14ac:dyDescent="0.25">
      <c r="A1547" s="71" t="s">
        <v>94</v>
      </c>
      <c r="B1547" s="72">
        <v>1</v>
      </c>
      <c r="C1547" s="71">
        <v>33830000</v>
      </c>
      <c r="D1547" s="70" t="s">
        <v>1054</v>
      </c>
      <c r="E1547" s="73" t="s">
        <v>1182</v>
      </c>
      <c r="F1547" s="73" t="s">
        <v>128</v>
      </c>
      <c r="G1547" s="72" t="s">
        <v>331</v>
      </c>
      <c r="H1547" s="73" t="s">
        <v>1068</v>
      </c>
      <c r="I1547" s="85">
        <v>-714306.43</v>
      </c>
      <c r="J1547" s="85">
        <v>-361451.73</v>
      </c>
      <c r="K1547" s="85">
        <v>0</v>
      </c>
      <c r="L1547" s="85">
        <v>0</v>
      </c>
      <c r="M1547" s="85">
        <v>0</v>
      </c>
      <c r="N1547" s="85">
        <v>-1075758.1599999999</v>
      </c>
      <c r="O1547" s="35">
        <f>ROWS($A$8:N1547)</f>
        <v>1540</v>
      </c>
      <c r="P1547" s="35" t="str">
        <f>IF($A1547='Signature Page'!$H$8,O1547,"")</f>
        <v/>
      </c>
      <c r="Q1547" s="35" t="str">
        <f>IFERROR(SMALL($P$8:$P$1794,ROWS($P$8:P1547)),"")</f>
        <v/>
      </c>
      <c r="R1547" s="31" t="str">
        <f t="shared" si="24"/>
        <v>P28033830000</v>
      </c>
      <c r="S1547" s="31"/>
      <c r="T1547" s="31"/>
      <c r="U1547" s="31"/>
    </row>
    <row r="1548" spans="1:21" x14ac:dyDescent="0.25">
      <c r="A1548" s="71" t="s">
        <v>94</v>
      </c>
      <c r="B1548" s="72">
        <v>5</v>
      </c>
      <c r="C1548" s="71">
        <v>34170000</v>
      </c>
      <c r="D1548" s="70" t="s">
        <v>1057</v>
      </c>
      <c r="E1548" s="73" t="s">
        <v>1182</v>
      </c>
      <c r="F1548" s="73" t="s">
        <v>1101</v>
      </c>
      <c r="G1548" s="72" t="s">
        <v>339</v>
      </c>
      <c r="H1548" s="73" t="s">
        <v>1068</v>
      </c>
      <c r="I1548" s="85">
        <v>-500000</v>
      </c>
      <c r="J1548" s="85">
        <v>0</v>
      </c>
      <c r="K1548" s="85">
        <v>0</v>
      </c>
      <c r="L1548" s="85">
        <v>0</v>
      </c>
      <c r="M1548" s="85">
        <v>0</v>
      </c>
      <c r="N1548" s="85">
        <v>-500000</v>
      </c>
      <c r="O1548" s="35">
        <f>ROWS($A$8:N1548)</f>
        <v>1541</v>
      </c>
      <c r="P1548" s="35" t="str">
        <f>IF($A1548='Signature Page'!$H$8,O1548,"")</f>
        <v/>
      </c>
      <c r="Q1548" s="35" t="str">
        <f>IFERROR(SMALL($P$8:$P$1794,ROWS($P$8:P1548)),"")</f>
        <v/>
      </c>
      <c r="R1548" s="31" t="str">
        <f t="shared" si="24"/>
        <v>P28034170000</v>
      </c>
      <c r="S1548" s="31"/>
      <c r="T1548" s="31"/>
      <c r="U1548" s="31"/>
    </row>
    <row r="1549" spans="1:21" x14ac:dyDescent="0.25">
      <c r="A1549" s="71" t="s">
        <v>94</v>
      </c>
      <c r="B1549" s="72">
        <v>1</v>
      </c>
      <c r="C1549" s="71">
        <v>35260000</v>
      </c>
      <c r="D1549" s="70" t="s">
        <v>1054</v>
      </c>
      <c r="E1549" s="73" t="s">
        <v>1182</v>
      </c>
      <c r="F1549" s="73" t="s">
        <v>128</v>
      </c>
      <c r="G1549" s="72" t="s">
        <v>399</v>
      </c>
      <c r="H1549" s="73" t="s">
        <v>1068</v>
      </c>
      <c r="I1549" s="85">
        <v>-37188.99</v>
      </c>
      <c r="J1549" s="85">
        <v>-250318.45</v>
      </c>
      <c r="K1549" s="85">
        <v>239086.61</v>
      </c>
      <c r="L1549" s="85">
        <v>0</v>
      </c>
      <c r="M1549" s="85">
        <v>0</v>
      </c>
      <c r="N1549" s="85">
        <v>-48420.83</v>
      </c>
      <c r="O1549" s="35">
        <f>ROWS($A$8:N1549)</f>
        <v>1542</v>
      </c>
      <c r="P1549" s="35" t="str">
        <f>IF($A1549='Signature Page'!$H$8,O1549,"")</f>
        <v/>
      </c>
      <c r="Q1549" s="35" t="str">
        <f>IFERROR(SMALL($P$8:$P$1794,ROWS($P$8:P1549)),"")</f>
        <v/>
      </c>
      <c r="R1549" s="31" t="str">
        <f t="shared" si="24"/>
        <v>P28035260000</v>
      </c>
      <c r="S1549" s="31"/>
      <c r="T1549" s="31"/>
      <c r="U1549" s="31"/>
    </row>
    <row r="1550" spans="1:21" x14ac:dyDescent="0.25">
      <c r="A1550" s="71" t="s">
        <v>94</v>
      </c>
      <c r="B1550" s="72">
        <v>1</v>
      </c>
      <c r="C1550" s="71">
        <v>35280000</v>
      </c>
      <c r="D1550" s="70" t="s">
        <v>1054</v>
      </c>
      <c r="E1550" s="73" t="s">
        <v>1182</v>
      </c>
      <c r="F1550" s="73" t="s">
        <v>128</v>
      </c>
      <c r="G1550" s="72" t="s">
        <v>401</v>
      </c>
      <c r="H1550" s="73" t="s">
        <v>1068</v>
      </c>
      <c r="I1550" s="85">
        <v>-131789.81</v>
      </c>
      <c r="J1550" s="85">
        <v>-31245.84</v>
      </c>
      <c r="K1550" s="85">
        <v>31249.24</v>
      </c>
      <c r="L1550" s="85">
        <v>0</v>
      </c>
      <c r="M1550" s="85">
        <v>0</v>
      </c>
      <c r="N1550" s="85">
        <v>-131786.41</v>
      </c>
      <c r="O1550" s="35">
        <f>ROWS($A$8:N1550)</f>
        <v>1543</v>
      </c>
      <c r="P1550" s="35" t="str">
        <f>IF($A1550='Signature Page'!$H$8,O1550,"")</f>
        <v/>
      </c>
      <c r="Q1550" s="35" t="str">
        <f>IFERROR(SMALL($P$8:$P$1794,ROWS($P$8:P1550)),"")</f>
        <v/>
      </c>
      <c r="R1550" s="31" t="str">
        <f t="shared" si="24"/>
        <v>P28035280000</v>
      </c>
      <c r="S1550" s="31"/>
      <c r="T1550" s="31"/>
      <c r="U1550" s="31"/>
    </row>
    <row r="1551" spans="1:21" x14ac:dyDescent="0.25">
      <c r="A1551" s="71" t="s">
        <v>94</v>
      </c>
      <c r="B1551" s="72">
        <v>5</v>
      </c>
      <c r="C1551" s="71">
        <v>36008010</v>
      </c>
      <c r="D1551" s="70" t="s">
        <v>1054</v>
      </c>
      <c r="E1551" s="73" t="s">
        <v>1182</v>
      </c>
      <c r="F1551" s="73" t="s">
        <v>1101</v>
      </c>
      <c r="G1551" s="72" t="s">
        <v>1355</v>
      </c>
      <c r="H1551" s="73" t="s">
        <v>1068</v>
      </c>
      <c r="I1551" s="85">
        <v>-11863496.210000001</v>
      </c>
      <c r="J1551" s="85">
        <v>0</v>
      </c>
      <c r="K1551" s="85">
        <v>1002512.84</v>
      </c>
      <c r="L1551" s="85">
        <v>-6548157.25</v>
      </c>
      <c r="M1551" s="85">
        <v>0</v>
      </c>
      <c r="N1551" s="85">
        <v>-17409140.620000001</v>
      </c>
      <c r="O1551" s="35">
        <f>ROWS($A$8:N1551)</f>
        <v>1544</v>
      </c>
      <c r="P1551" s="35" t="str">
        <f>IF($A1551='Signature Page'!$H$8,O1551,"")</f>
        <v/>
      </c>
      <c r="Q1551" s="35" t="str">
        <f>IFERROR(SMALL($P$8:$P$1794,ROWS($P$8:P1551)),"")</f>
        <v/>
      </c>
      <c r="R1551" s="31" t="str">
        <f t="shared" si="24"/>
        <v>P28036008010</v>
      </c>
      <c r="S1551" s="31"/>
      <c r="T1551" s="31"/>
      <c r="U1551" s="31"/>
    </row>
    <row r="1552" spans="1:21" x14ac:dyDescent="0.25">
      <c r="A1552" s="71" t="s">
        <v>94</v>
      </c>
      <c r="B1552" s="72">
        <v>60</v>
      </c>
      <c r="C1552" s="71">
        <v>36008020</v>
      </c>
      <c r="D1552" s="70" t="s">
        <v>1054</v>
      </c>
      <c r="E1552" s="73" t="s">
        <v>1182</v>
      </c>
      <c r="F1552" s="73" t="s">
        <v>1105</v>
      </c>
      <c r="G1552" s="72" t="s">
        <v>1305</v>
      </c>
      <c r="H1552" s="73" t="s">
        <v>1068</v>
      </c>
      <c r="I1552" s="85">
        <v>-1465795.83</v>
      </c>
      <c r="J1552" s="85">
        <v>0</v>
      </c>
      <c r="K1552" s="85">
        <v>396855.37</v>
      </c>
      <c r="L1552" s="85">
        <v>-14192451</v>
      </c>
      <c r="M1552" s="85">
        <v>0</v>
      </c>
      <c r="N1552" s="85">
        <v>-15261391.460000001</v>
      </c>
      <c r="O1552" s="35">
        <f>ROWS($A$8:N1552)</f>
        <v>1545</v>
      </c>
      <c r="P1552" s="35" t="str">
        <f>IF($A1552='Signature Page'!$H$8,O1552,"")</f>
        <v/>
      </c>
      <c r="Q1552" s="35" t="str">
        <f>IFERROR(SMALL($P$8:$P$1794,ROWS($P$8:P1552)),"")</f>
        <v/>
      </c>
      <c r="R1552" s="31" t="str">
        <f t="shared" si="24"/>
        <v>P28036008020</v>
      </c>
      <c r="S1552" s="31"/>
      <c r="T1552" s="31"/>
      <c r="U1552" s="31"/>
    </row>
    <row r="1553" spans="1:21" x14ac:dyDescent="0.25">
      <c r="A1553" s="71" t="s">
        <v>94</v>
      </c>
      <c r="B1553" s="72">
        <v>5</v>
      </c>
      <c r="C1553" s="71">
        <v>36038010</v>
      </c>
      <c r="D1553" s="70" t="s">
        <v>1054</v>
      </c>
      <c r="E1553" s="73" t="s">
        <v>1182</v>
      </c>
      <c r="F1553" s="73" t="s">
        <v>1101</v>
      </c>
      <c r="G1553" s="72" t="s">
        <v>1349</v>
      </c>
      <c r="H1553" s="73" t="s">
        <v>1068</v>
      </c>
      <c r="I1553" s="85">
        <v>-3960637.67</v>
      </c>
      <c r="J1553" s="85">
        <v>0</v>
      </c>
      <c r="K1553" s="85">
        <v>2427290.79</v>
      </c>
      <c r="L1553" s="85">
        <v>0</v>
      </c>
      <c r="M1553" s="85">
        <v>0</v>
      </c>
      <c r="N1553" s="85">
        <v>-1533346.88</v>
      </c>
      <c r="O1553" s="35">
        <f>ROWS($A$8:N1553)</f>
        <v>1546</v>
      </c>
      <c r="P1553" s="35" t="str">
        <f>IF($A1553='Signature Page'!$H$8,O1553,"")</f>
        <v/>
      </c>
      <c r="Q1553" s="35" t="str">
        <f>IFERROR(SMALL($P$8:$P$1794,ROWS($P$8:P1553)),"")</f>
        <v/>
      </c>
      <c r="R1553" s="31" t="str">
        <f t="shared" si="24"/>
        <v>P28036038010</v>
      </c>
      <c r="S1553" s="31"/>
      <c r="T1553" s="31"/>
      <c r="U1553" s="31"/>
    </row>
    <row r="1554" spans="1:21" x14ac:dyDescent="0.25">
      <c r="A1554" s="71" t="s">
        <v>94</v>
      </c>
      <c r="B1554" s="72">
        <v>60</v>
      </c>
      <c r="C1554" s="71">
        <v>36038020</v>
      </c>
      <c r="D1554" s="70" t="s">
        <v>1054</v>
      </c>
      <c r="E1554" s="73" t="s">
        <v>1182</v>
      </c>
      <c r="F1554" s="73" t="s">
        <v>1105</v>
      </c>
      <c r="G1554" s="72" t="s">
        <v>1380</v>
      </c>
      <c r="H1554" s="73" t="s">
        <v>1068</v>
      </c>
      <c r="I1554" s="85">
        <v>-4100241.55</v>
      </c>
      <c r="J1554" s="85">
        <v>0</v>
      </c>
      <c r="K1554" s="85">
        <v>4038825.97</v>
      </c>
      <c r="L1554" s="85">
        <v>0</v>
      </c>
      <c r="M1554" s="85">
        <v>0</v>
      </c>
      <c r="N1554" s="85">
        <v>-61415.579999999602</v>
      </c>
      <c r="O1554" s="35">
        <f>ROWS($A$8:N1554)</f>
        <v>1547</v>
      </c>
      <c r="P1554" s="35" t="str">
        <f>IF($A1554='Signature Page'!$H$8,O1554,"")</f>
        <v/>
      </c>
      <c r="Q1554" s="35" t="str">
        <f>IFERROR(SMALL($P$8:$P$1794,ROWS($P$8:P1554)),"")</f>
        <v/>
      </c>
      <c r="R1554" s="31" t="str">
        <f t="shared" si="24"/>
        <v>P28036038020</v>
      </c>
      <c r="S1554" s="31"/>
      <c r="T1554" s="31"/>
      <c r="U1554" s="31"/>
    </row>
    <row r="1555" spans="1:21" x14ac:dyDescent="0.25">
      <c r="A1555" s="71" t="s">
        <v>94</v>
      </c>
      <c r="B1555" s="72">
        <v>1</v>
      </c>
      <c r="C1555" s="71">
        <v>36340000</v>
      </c>
      <c r="D1555" s="70" t="s">
        <v>1054</v>
      </c>
      <c r="E1555" s="73" t="s">
        <v>1182</v>
      </c>
      <c r="F1555" s="73" t="s">
        <v>128</v>
      </c>
      <c r="G1555" s="72" t="s">
        <v>437</v>
      </c>
      <c r="H1555" s="73" t="s">
        <v>1068</v>
      </c>
      <c r="I1555" s="85">
        <v>-1443532.41</v>
      </c>
      <c r="J1555" s="85">
        <v>0</v>
      </c>
      <c r="K1555" s="85">
        <v>296928.81</v>
      </c>
      <c r="L1555" s="85">
        <v>0</v>
      </c>
      <c r="M1555" s="85">
        <v>0</v>
      </c>
      <c r="N1555" s="85">
        <v>-1146603.6000000001</v>
      </c>
      <c r="O1555" s="35">
        <f>ROWS($A$8:N1555)</f>
        <v>1548</v>
      </c>
      <c r="P1555" s="35" t="str">
        <f>IF($A1555='Signature Page'!$H$8,O1555,"")</f>
        <v/>
      </c>
      <c r="Q1555" s="35" t="str">
        <f>IFERROR(SMALL($P$8:$P$1794,ROWS($P$8:P1555)),"")</f>
        <v/>
      </c>
      <c r="R1555" s="31" t="str">
        <f t="shared" si="24"/>
        <v>P28036340000</v>
      </c>
      <c r="S1555" s="31"/>
      <c r="T1555" s="31"/>
      <c r="U1555" s="31"/>
    </row>
    <row r="1556" spans="1:21" x14ac:dyDescent="0.25">
      <c r="A1556" s="71" t="s">
        <v>94</v>
      </c>
      <c r="B1556" s="72">
        <v>5</v>
      </c>
      <c r="C1556" s="71" t="s">
        <v>451</v>
      </c>
      <c r="D1556" s="70" t="s">
        <v>1055</v>
      </c>
      <c r="E1556" s="73" t="s">
        <v>1182</v>
      </c>
      <c r="F1556" s="73" t="s">
        <v>1101</v>
      </c>
      <c r="G1556" s="72" t="s">
        <v>1389</v>
      </c>
      <c r="H1556" s="73" t="s">
        <v>1068</v>
      </c>
      <c r="I1556" s="85">
        <v>0</v>
      </c>
      <c r="J1556" s="85">
        <v>-1957172.15</v>
      </c>
      <c r="K1556" s="85">
        <v>1957172.15</v>
      </c>
      <c r="L1556" s="85">
        <v>0</v>
      </c>
      <c r="M1556" s="85">
        <v>0</v>
      </c>
      <c r="N1556" s="85">
        <v>-2.3283064365386999E-10</v>
      </c>
      <c r="O1556" s="35">
        <f>ROWS($A$8:N1556)</f>
        <v>1549</v>
      </c>
      <c r="P1556" s="35" t="str">
        <f>IF($A1556='Signature Page'!$H$8,O1556,"")</f>
        <v/>
      </c>
      <c r="Q1556" s="35" t="str">
        <f>IFERROR(SMALL($P$8:$P$1794,ROWS($P$8:P1556)),"")</f>
        <v/>
      </c>
      <c r="R1556" s="31" t="str">
        <f t="shared" si="24"/>
        <v>P28036K97000</v>
      </c>
      <c r="S1556" s="31"/>
      <c r="T1556" s="31"/>
      <c r="U1556" s="31"/>
    </row>
    <row r="1557" spans="1:21" x14ac:dyDescent="0.25">
      <c r="A1557" s="71" t="s">
        <v>94</v>
      </c>
      <c r="B1557" s="72">
        <v>1</v>
      </c>
      <c r="C1557" s="71">
        <v>37070000</v>
      </c>
      <c r="D1557" s="70" t="s">
        <v>1057</v>
      </c>
      <c r="E1557" s="73" t="s">
        <v>1182</v>
      </c>
      <c r="F1557" s="73" t="s">
        <v>128</v>
      </c>
      <c r="G1557" s="72" t="s">
        <v>454</v>
      </c>
      <c r="H1557" s="73" t="s">
        <v>1068</v>
      </c>
      <c r="I1557" s="85">
        <v>-33700070.240000002</v>
      </c>
      <c r="J1557" s="85">
        <v>-21894210.239999998</v>
      </c>
      <c r="K1557" s="85">
        <v>4146424.69</v>
      </c>
      <c r="L1557" s="85">
        <v>0</v>
      </c>
      <c r="M1557" s="85">
        <v>0</v>
      </c>
      <c r="N1557" s="85">
        <v>-51447855.789999999</v>
      </c>
      <c r="O1557" s="35">
        <f>ROWS($A$8:N1557)</f>
        <v>1550</v>
      </c>
      <c r="P1557" s="35" t="str">
        <f>IF($A1557='Signature Page'!$H$8,O1557,"")</f>
        <v/>
      </c>
      <c r="Q1557" s="35" t="str">
        <f>IFERROR(SMALL($P$8:$P$1794,ROWS($P$8:P1557)),"")</f>
        <v/>
      </c>
      <c r="R1557" s="31" t="str">
        <f t="shared" si="24"/>
        <v>P28037070000</v>
      </c>
      <c r="S1557" s="31"/>
      <c r="T1557" s="31"/>
      <c r="U1557" s="31"/>
    </row>
    <row r="1558" spans="1:21" x14ac:dyDescent="0.25">
      <c r="A1558" s="71" t="s">
        <v>94</v>
      </c>
      <c r="B1558" s="72">
        <v>1</v>
      </c>
      <c r="C1558" s="71">
        <v>37070001</v>
      </c>
      <c r="D1558" s="70" t="s">
        <v>1057</v>
      </c>
      <c r="E1558" s="73" t="s">
        <v>1182</v>
      </c>
      <c r="F1558" s="73" t="s">
        <v>128</v>
      </c>
      <c r="G1558" s="72" t="s">
        <v>455</v>
      </c>
      <c r="H1558" s="73" t="s">
        <v>1068</v>
      </c>
      <c r="I1558" s="85">
        <v>-2782720.49</v>
      </c>
      <c r="J1558" s="85">
        <v>0</v>
      </c>
      <c r="K1558" s="85">
        <v>0</v>
      </c>
      <c r="L1558" s="85">
        <v>0</v>
      </c>
      <c r="M1558" s="85">
        <v>0</v>
      </c>
      <c r="N1558" s="85">
        <v>-2782720.49</v>
      </c>
      <c r="O1558" s="35">
        <f>ROWS($A$8:N1558)</f>
        <v>1551</v>
      </c>
      <c r="P1558" s="35" t="str">
        <f>IF($A1558='Signature Page'!$H$8,O1558,"")</f>
        <v/>
      </c>
      <c r="Q1558" s="35" t="str">
        <f>IFERROR(SMALL($P$8:$P$1794,ROWS($P$8:P1558)),"")</f>
        <v/>
      </c>
      <c r="R1558" s="31" t="str">
        <f t="shared" si="24"/>
        <v>P28037070001</v>
      </c>
      <c r="S1558" s="31"/>
      <c r="T1558" s="31"/>
      <c r="U1558" s="31"/>
    </row>
    <row r="1559" spans="1:21" x14ac:dyDescent="0.25">
      <c r="A1559" s="71" t="s">
        <v>94</v>
      </c>
      <c r="B1559" s="72">
        <v>5</v>
      </c>
      <c r="C1559" s="71">
        <v>38190000</v>
      </c>
      <c r="D1559" s="70" t="s">
        <v>1055</v>
      </c>
      <c r="E1559" s="73" t="s">
        <v>1182</v>
      </c>
      <c r="F1559" s="73" t="s">
        <v>1101</v>
      </c>
      <c r="G1559" s="72" t="s">
        <v>533</v>
      </c>
      <c r="H1559" s="73" t="s">
        <v>1068</v>
      </c>
      <c r="I1559" s="85">
        <v>-2320</v>
      </c>
      <c r="J1559" s="85">
        <v>0</v>
      </c>
      <c r="K1559" s="85">
        <v>2320</v>
      </c>
      <c r="L1559" s="85">
        <v>0</v>
      </c>
      <c r="M1559" s="85">
        <v>0</v>
      </c>
      <c r="N1559" s="85">
        <v>0</v>
      </c>
      <c r="O1559" s="35">
        <f>ROWS($A$8:N1559)</f>
        <v>1552</v>
      </c>
      <c r="P1559" s="35" t="str">
        <f>IF($A1559='Signature Page'!$H$8,O1559,"")</f>
        <v/>
      </c>
      <c r="Q1559" s="35" t="str">
        <f>IFERROR(SMALL($P$8:$P$1794,ROWS($P$8:P1559)),"")</f>
        <v/>
      </c>
      <c r="R1559" s="31" t="str">
        <f t="shared" si="24"/>
        <v>P28038190000</v>
      </c>
      <c r="S1559" s="31"/>
      <c r="T1559" s="31"/>
      <c r="U1559" s="31"/>
    </row>
    <row r="1560" spans="1:21" x14ac:dyDescent="0.25">
      <c r="A1560" s="71" t="s">
        <v>94</v>
      </c>
      <c r="B1560" s="72">
        <v>5</v>
      </c>
      <c r="C1560" s="71">
        <v>39078010</v>
      </c>
      <c r="D1560" s="70" t="s">
        <v>1054</v>
      </c>
      <c r="E1560" s="73" t="s">
        <v>1182</v>
      </c>
      <c r="F1560" s="73" t="s">
        <v>1101</v>
      </c>
      <c r="G1560" s="72" t="s">
        <v>1308</v>
      </c>
      <c r="H1560" s="73" t="s">
        <v>1068</v>
      </c>
      <c r="I1560" s="85">
        <v>-6354758.3700000001</v>
      </c>
      <c r="J1560" s="85">
        <v>-291250</v>
      </c>
      <c r="K1560" s="85">
        <v>3176758.42</v>
      </c>
      <c r="L1560" s="85">
        <v>-353750</v>
      </c>
      <c r="M1560" s="85">
        <v>0</v>
      </c>
      <c r="N1560" s="85">
        <v>-3822999.95</v>
      </c>
      <c r="O1560" s="35">
        <f>ROWS($A$8:N1560)</f>
        <v>1553</v>
      </c>
      <c r="P1560" s="35" t="str">
        <f>IF($A1560='Signature Page'!$H$8,O1560,"")</f>
        <v/>
      </c>
      <c r="Q1560" s="35" t="str">
        <f>IFERROR(SMALL($P$8:$P$1794,ROWS($P$8:P1560)),"")</f>
        <v/>
      </c>
      <c r="R1560" s="31" t="str">
        <f t="shared" si="24"/>
        <v>P28039078010</v>
      </c>
      <c r="S1560" s="31"/>
      <c r="T1560" s="31"/>
      <c r="U1560" s="31"/>
    </row>
    <row r="1561" spans="1:21" x14ac:dyDescent="0.25">
      <c r="A1561" s="71" t="s">
        <v>94</v>
      </c>
      <c r="B1561" s="72">
        <v>60</v>
      </c>
      <c r="C1561" s="71">
        <v>39078020</v>
      </c>
      <c r="D1561" s="70" t="s">
        <v>1054</v>
      </c>
      <c r="E1561" s="73" t="s">
        <v>1182</v>
      </c>
      <c r="F1561" s="73" t="s">
        <v>1105</v>
      </c>
      <c r="G1561" s="72" t="s">
        <v>1310</v>
      </c>
      <c r="H1561" s="73" t="s">
        <v>1068</v>
      </c>
      <c r="I1561" s="85">
        <v>-2406411.25</v>
      </c>
      <c r="J1561" s="85">
        <v>-7500</v>
      </c>
      <c r="K1561" s="85">
        <v>1831780.93</v>
      </c>
      <c r="L1561" s="85">
        <v>-47161</v>
      </c>
      <c r="M1561" s="85">
        <v>0</v>
      </c>
      <c r="N1561" s="85">
        <v>-629291.31999999995</v>
      </c>
      <c r="O1561" s="35">
        <f>ROWS($A$8:N1561)</f>
        <v>1554</v>
      </c>
      <c r="P1561" s="35" t="str">
        <f>IF($A1561='Signature Page'!$H$8,O1561,"")</f>
        <v/>
      </c>
      <c r="Q1561" s="35" t="str">
        <f>IFERROR(SMALL($P$8:$P$1794,ROWS($P$8:P1561)),"")</f>
        <v/>
      </c>
      <c r="R1561" s="31" t="str">
        <f t="shared" si="24"/>
        <v>P28039078020</v>
      </c>
      <c r="S1561" s="31"/>
      <c r="T1561" s="31"/>
      <c r="U1561" s="31"/>
    </row>
    <row r="1562" spans="1:21" x14ac:dyDescent="0.25">
      <c r="A1562" s="71" t="s">
        <v>94</v>
      </c>
      <c r="B1562" s="72">
        <v>1</v>
      </c>
      <c r="C1562" s="71">
        <v>39580000</v>
      </c>
      <c r="D1562" s="70" t="s">
        <v>1057</v>
      </c>
      <c r="E1562" s="73" t="s">
        <v>1182</v>
      </c>
      <c r="F1562" s="73" t="s">
        <v>128</v>
      </c>
      <c r="G1562" s="72" t="s">
        <v>579</v>
      </c>
      <c r="H1562" s="73" t="s">
        <v>1068</v>
      </c>
      <c r="I1562" s="85">
        <v>0</v>
      </c>
      <c r="J1562" s="85">
        <v>-61339.62</v>
      </c>
      <c r="K1562" s="85">
        <v>32814.86</v>
      </c>
      <c r="L1562" s="85">
        <v>0</v>
      </c>
      <c r="M1562" s="85">
        <v>0</v>
      </c>
      <c r="N1562" s="85">
        <v>-28524.76</v>
      </c>
      <c r="O1562" s="35">
        <f>ROWS($A$8:N1562)</f>
        <v>1555</v>
      </c>
      <c r="P1562" s="35" t="str">
        <f>IF($A1562='Signature Page'!$H$8,O1562,"")</f>
        <v/>
      </c>
      <c r="Q1562" s="35" t="str">
        <f>IFERROR(SMALL($P$8:$P$1794,ROWS($P$8:P1562)),"")</f>
        <v/>
      </c>
      <c r="R1562" s="31" t="str">
        <f t="shared" si="24"/>
        <v>P28039580000</v>
      </c>
      <c r="S1562" s="31"/>
      <c r="T1562" s="31"/>
      <c r="U1562" s="31"/>
    </row>
    <row r="1563" spans="1:21" x14ac:dyDescent="0.25">
      <c r="A1563" s="71" t="s">
        <v>94</v>
      </c>
      <c r="B1563" s="72">
        <v>1</v>
      </c>
      <c r="C1563" s="71" t="s">
        <v>600</v>
      </c>
      <c r="D1563" s="70" t="s">
        <v>1057</v>
      </c>
      <c r="E1563" s="73" t="s">
        <v>1182</v>
      </c>
      <c r="F1563" s="73" t="s">
        <v>128</v>
      </c>
      <c r="G1563" s="72" t="s">
        <v>601</v>
      </c>
      <c r="H1563" s="73" t="s">
        <v>1068</v>
      </c>
      <c r="I1563" s="85">
        <v>-4775.37</v>
      </c>
      <c r="J1563" s="85">
        <v>-199.8</v>
      </c>
      <c r="K1563" s="85">
        <v>4775.37</v>
      </c>
      <c r="L1563" s="85">
        <v>0</v>
      </c>
      <c r="M1563" s="85">
        <v>0</v>
      </c>
      <c r="N1563" s="85">
        <v>-199.8</v>
      </c>
      <c r="O1563" s="35">
        <f>ROWS($A$8:N1563)</f>
        <v>1556</v>
      </c>
      <c r="P1563" s="35" t="str">
        <f>IF($A1563='Signature Page'!$H$8,O1563,"")</f>
        <v/>
      </c>
      <c r="Q1563" s="35" t="str">
        <f>IFERROR(SMALL($P$8:$P$1794,ROWS($P$8:P1563)),"")</f>
        <v/>
      </c>
      <c r="R1563" s="31" t="str">
        <f t="shared" si="24"/>
        <v>P28039B80000</v>
      </c>
      <c r="S1563" s="31"/>
      <c r="T1563" s="31"/>
      <c r="U1563" s="31"/>
    </row>
    <row r="1564" spans="1:21" x14ac:dyDescent="0.25">
      <c r="A1564" s="71" t="s">
        <v>94</v>
      </c>
      <c r="B1564" s="72">
        <v>1</v>
      </c>
      <c r="C1564" s="71">
        <v>41260000</v>
      </c>
      <c r="D1564" s="70" t="s">
        <v>1057</v>
      </c>
      <c r="E1564" s="73" t="s">
        <v>1182</v>
      </c>
      <c r="F1564" s="73" t="s">
        <v>128</v>
      </c>
      <c r="G1564" s="72" t="s">
        <v>620</v>
      </c>
      <c r="H1564" s="73" t="s">
        <v>1068</v>
      </c>
      <c r="I1564" s="85">
        <v>-9980829.7400000002</v>
      </c>
      <c r="J1564" s="85">
        <v>-2688052.78</v>
      </c>
      <c r="K1564" s="85">
        <v>966677.54</v>
      </c>
      <c r="L1564" s="85">
        <v>0</v>
      </c>
      <c r="M1564" s="85">
        <v>0</v>
      </c>
      <c r="N1564" s="85">
        <v>-11702204.98</v>
      </c>
      <c r="O1564" s="35">
        <f>ROWS($A$8:N1564)</f>
        <v>1557</v>
      </c>
      <c r="P1564" s="35" t="str">
        <f>IF($A1564='Signature Page'!$H$8,O1564,"")</f>
        <v/>
      </c>
      <c r="Q1564" s="35" t="str">
        <f>IFERROR(SMALL($P$8:$P$1794,ROWS($P$8:P1564)),"")</f>
        <v/>
      </c>
      <c r="R1564" s="31" t="str">
        <f t="shared" si="24"/>
        <v>P28041260000</v>
      </c>
      <c r="S1564" s="31"/>
      <c r="T1564" s="31"/>
      <c r="U1564" s="31"/>
    </row>
    <row r="1565" spans="1:21" x14ac:dyDescent="0.25">
      <c r="A1565" s="71" t="s">
        <v>94</v>
      </c>
      <c r="B1565" s="72">
        <v>5</v>
      </c>
      <c r="C1565" s="71">
        <v>42790000</v>
      </c>
      <c r="D1565" s="70" t="s">
        <v>1055</v>
      </c>
      <c r="E1565" s="73" t="s">
        <v>1182</v>
      </c>
      <c r="F1565" s="73" t="s">
        <v>1101</v>
      </c>
      <c r="G1565" s="72" t="s">
        <v>648</v>
      </c>
      <c r="H1565" s="73" t="s">
        <v>1068</v>
      </c>
      <c r="I1565" s="85">
        <v>-1059189.48</v>
      </c>
      <c r="J1565" s="85">
        <v>-268534.15000000002</v>
      </c>
      <c r="K1565" s="85">
        <v>278805.90000000002</v>
      </c>
      <c r="L1565" s="85">
        <v>0</v>
      </c>
      <c r="M1565" s="85">
        <v>0</v>
      </c>
      <c r="N1565" s="85">
        <v>-1048917.73</v>
      </c>
      <c r="O1565" s="35">
        <f>ROWS($A$8:N1565)</f>
        <v>1558</v>
      </c>
      <c r="P1565" s="35" t="str">
        <f>IF($A1565='Signature Page'!$H$8,O1565,"")</f>
        <v/>
      </c>
      <c r="Q1565" s="35" t="str">
        <f>IFERROR(SMALL($P$8:$P$1794,ROWS($P$8:P1565)),"")</f>
        <v/>
      </c>
      <c r="R1565" s="31" t="str">
        <f t="shared" si="24"/>
        <v>P28042790000</v>
      </c>
      <c r="S1565" s="31"/>
      <c r="T1565" s="31"/>
      <c r="U1565" s="31"/>
    </row>
    <row r="1566" spans="1:21" x14ac:dyDescent="0.25">
      <c r="A1566" s="71" t="s">
        <v>94</v>
      </c>
      <c r="B1566" s="72">
        <v>1</v>
      </c>
      <c r="C1566" s="71">
        <v>43770000</v>
      </c>
      <c r="D1566" s="70" t="s">
        <v>1055</v>
      </c>
      <c r="E1566" s="73" t="s">
        <v>1182</v>
      </c>
      <c r="F1566" s="73" t="s">
        <v>128</v>
      </c>
      <c r="G1566" s="72" t="s">
        <v>676</v>
      </c>
      <c r="H1566" s="73" t="s">
        <v>1068</v>
      </c>
      <c r="I1566" s="85">
        <v>-218338.3</v>
      </c>
      <c r="J1566" s="85">
        <v>-13253.81</v>
      </c>
      <c r="K1566" s="85">
        <v>0</v>
      </c>
      <c r="L1566" s="85">
        <v>0</v>
      </c>
      <c r="M1566" s="85">
        <v>0</v>
      </c>
      <c r="N1566" s="85">
        <v>-231592.11</v>
      </c>
      <c r="O1566" s="35">
        <f>ROWS($A$8:N1566)</f>
        <v>1559</v>
      </c>
      <c r="P1566" s="35" t="str">
        <f>IF($A1566='Signature Page'!$H$8,O1566,"")</f>
        <v/>
      </c>
      <c r="Q1566" s="35" t="str">
        <f>IFERROR(SMALL($P$8:$P$1794,ROWS($P$8:P1566)),"")</f>
        <v/>
      </c>
      <c r="R1566" s="31" t="str">
        <f t="shared" si="24"/>
        <v>P28043770000</v>
      </c>
      <c r="S1566" s="31"/>
      <c r="T1566" s="31"/>
      <c r="U1566" s="31"/>
    </row>
    <row r="1567" spans="1:21" x14ac:dyDescent="0.25">
      <c r="A1567" s="71" t="s">
        <v>94</v>
      </c>
      <c r="B1567" s="72">
        <v>1</v>
      </c>
      <c r="C1567" s="71">
        <v>46060000</v>
      </c>
      <c r="D1567" s="70" t="s">
        <v>1055</v>
      </c>
      <c r="E1567" s="73" t="s">
        <v>1182</v>
      </c>
      <c r="F1567" s="73" t="s">
        <v>128</v>
      </c>
      <c r="G1567" s="72" t="s">
        <v>796</v>
      </c>
      <c r="H1567" s="73" t="s">
        <v>1068</v>
      </c>
      <c r="I1567" s="85">
        <v>-1985552.63</v>
      </c>
      <c r="J1567" s="85">
        <v>-37171.800000000003</v>
      </c>
      <c r="K1567" s="85">
        <v>311031.36</v>
      </c>
      <c r="L1567" s="85">
        <v>0</v>
      </c>
      <c r="M1567" s="85">
        <v>0</v>
      </c>
      <c r="N1567" s="85">
        <v>-1711693.07</v>
      </c>
      <c r="O1567" s="35">
        <f>ROWS($A$8:N1567)</f>
        <v>1560</v>
      </c>
      <c r="P1567" s="35" t="str">
        <f>IF($A1567='Signature Page'!$H$8,O1567,"")</f>
        <v/>
      </c>
      <c r="Q1567" s="35" t="str">
        <f>IFERROR(SMALL($P$8:$P$1794,ROWS($P$8:P1567)),"")</f>
        <v/>
      </c>
      <c r="R1567" s="31" t="str">
        <f t="shared" si="24"/>
        <v>P28046060000</v>
      </c>
      <c r="S1567" s="31"/>
      <c r="T1567" s="31"/>
      <c r="U1567" s="31"/>
    </row>
    <row r="1568" spans="1:21" x14ac:dyDescent="0.25">
      <c r="A1568" s="71" t="s">
        <v>94</v>
      </c>
      <c r="B1568" s="72">
        <v>1</v>
      </c>
      <c r="C1568" s="71" t="s">
        <v>844</v>
      </c>
      <c r="D1568" s="70" t="s">
        <v>1055</v>
      </c>
      <c r="E1568" s="73" t="s">
        <v>1182</v>
      </c>
      <c r="F1568" s="73" t="s">
        <v>128</v>
      </c>
      <c r="G1568" s="72" t="s">
        <v>845</v>
      </c>
      <c r="H1568" s="73" t="s">
        <v>1068</v>
      </c>
      <c r="I1568" s="85">
        <v>-3106.75</v>
      </c>
      <c r="J1568" s="85">
        <v>0</v>
      </c>
      <c r="K1568" s="85">
        <v>1159865.43</v>
      </c>
      <c r="L1568" s="85">
        <v>-1160105.27</v>
      </c>
      <c r="M1568" s="85">
        <v>0</v>
      </c>
      <c r="N1568" s="85">
        <v>-3346.5900000000802</v>
      </c>
      <c r="O1568" s="35">
        <f>ROWS($A$8:N1568)</f>
        <v>1561</v>
      </c>
      <c r="P1568" s="35" t="str">
        <f>IF($A1568='Signature Page'!$H$8,O1568,"")</f>
        <v/>
      </c>
      <c r="Q1568" s="35" t="str">
        <f>IFERROR(SMALL($P$8:$P$1794,ROWS($P$8:P1568)),"")</f>
        <v/>
      </c>
      <c r="R1568" s="31" t="str">
        <f t="shared" si="24"/>
        <v>P28046N10000</v>
      </c>
      <c r="S1568" s="31"/>
      <c r="T1568" s="31"/>
      <c r="U1568" s="31"/>
    </row>
    <row r="1569" spans="1:21" x14ac:dyDescent="0.25">
      <c r="A1569" s="71" t="s">
        <v>94</v>
      </c>
      <c r="B1569" s="72">
        <v>5</v>
      </c>
      <c r="C1569" s="71">
        <v>50550000</v>
      </c>
      <c r="D1569" s="70" t="s">
        <v>1055</v>
      </c>
      <c r="E1569" s="73" t="s">
        <v>1182</v>
      </c>
      <c r="F1569" s="73" t="s">
        <v>1101</v>
      </c>
      <c r="G1569" s="72" t="s">
        <v>982</v>
      </c>
      <c r="H1569" s="73" t="s">
        <v>1068</v>
      </c>
      <c r="I1569" s="85">
        <v>562644.04</v>
      </c>
      <c r="J1569" s="85">
        <v>-1505830.57</v>
      </c>
      <c r="K1569" s="85">
        <v>1015959.8</v>
      </c>
      <c r="L1569" s="85">
        <v>0</v>
      </c>
      <c r="M1569" s="85">
        <v>0</v>
      </c>
      <c r="N1569" s="85">
        <v>72773.270000000106</v>
      </c>
      <c r="O1569" s="35">
        <f>ROWS($A$8:N1569)</f>
        <v>1562</v>
      </c>
      <c r="P1569" s="35" t="str">
        <f>IF($A1569='Signature Page'!$H$8,O1569,"")</f>
        <v/>
      </c>
      <c r="Q1569" s="35" t="str">
        <f>IFERROR(SMALL($P$8:$P$1794,ROWS($P$8:P1569)),"")</f>
        <v/>
      </c>
      <c r="R1569" s="31" t="str">
        <f t="shared" si="24"/>
        <v>P28050550000</v>
      </c>
      <c r="S1569" s="31"/>
      <c r="T1569" s="31"/>
      <c r="U1569" s="31"/>
    </row>
    <row r="1570" spans="1:21" x14ac:dyDescent="0.25">
      <c r="A1570" s="71" t="s">
        <v>94</v>
      </c>
      <c r="B1570" s="72">
        <v>5</v>
      </c>
      <c r="C1570" s="71">
        <v>51550000</v>
      </c>
      <c r="D1570" s="70" t="s">
        <v>1055</v>
      </c>
      <c r="E1570" s="73" t="s">
        <v>1182</v>
      </c>
      <c r="F1570" s="73" t="s">
        <v>1101</v>
      </c>
      <c r="G1570" s="72" t="s">
        <v>992</v>
      </c>
      <c r="H1570" s="73" t="s">
        <v>1068</v>
      </c>
      <c r="I1570" s="85">
        <v>0</v>
      </c>
      <c r="J1570" s="85">
        <v>-1084571.8799999999</v>
      </c>
      <c r="K1570" s="85">
        <v>1084571.8799999999</v>
      </c>
      <c r="L1570" s="85">
        <v>0</v>
      </c>
      <c r="M1570" s="85">
        <v>0</v>
      </c>
      <c r="N1570" s="85">
        <v>0</v>
      </c>
      <c r="O1570" s="35">
        <f>ROWS($A$8:N1570)</f>
        <v>1563</v>
      </c>
      <c r="P1570" s="35" t="str">
        <f>IF($A1570='Signature Page'!$H$8,O1570,"")</f>
        <v/>
      </c>
      <c r="Q1570" s="35" t="str">
        <f>IFERROR(SMALL($P$8:$P$1794,ROWS($P$8:P1570)),"")</f>
        <v/>
      </c>
      <c r="R1570" s="31" t="str">
        <f t="shared" si="24"/>
        <v>P28051550000</v>
      </c>
      <c r="S1570" s="31"/>
      <c r="T1570" s="31"/>
      <c r="U1570" s="31"/>
    </row>
    <row r="1571" spans="1:21" x14ac:dyDescent="0.25">
      <c r="A1571" s="71" t="s">
        <v>94</v>
      </c>
      <c r="B1571" s="72">
        <v>5</v>
      </c>
      <c r="C1571" s="71">
        <v>55110002</v>
      </c>
      <c r="D1571" s="70" t="s">
        <v>1055</v>
      </c>
      <c r="E1571" s="73" t="s">
        <v>1182</v>
      </c>
      <c r="F1571" s="73" t="s">
        <v>1101</v>
      </c>
      <c r="G1571" s="72" t="s">
        <v>1019</v>
      </c>
      <c r="H1571" s="73" t="s">
        <v>1068</v>
      </c>
      <c r="I1571" s="85">
        <v>-27616.62</v>
      </c>
      <c r="J1571" s="85">
        <v>0</v>
      </c>
      <c r="K1571" s="85">
        <v>0</v>
      </c>
      <c r="L1571" s="85">
        <v>0</v>
      </c>
      <c r="M1571" s="85">
        <v>0</v>
      </c>
      <c r="N1571" s="85">
        <v>-27616.62</v>
      </c>
      <c r="O1571" s="35">
        <f>ROWS($A$8:N1571)</f>
        <v>1564</v>
      </c>
      <c r="P1571" s="35" t="str">
        <f>IF($A1571='Signature Page'!$H$8,O1571,"")</f>
        <v/>
      </c>
      <c r="Q1571" s="35" t="str">
        <f>IFERROR(SMALL($P$8:$P$1794,ROWS($P$8:P1571)),"")</f>
        <v/>
      </c>
      <c r="R1571" s="31" t="str">
        <f t="shared" si="24"/>
        <v>P28055110002</v>
      </c>
      <c r="S1571" s="31"/>
      <c r="T1571" s="31"/>
      <c r="U1571" s="31"/>
    </row>
    <row r="1572" spans="1:21" x14ac:dyDescent="0.25">
      <c r="A1572" s="71" t="s">
        <v>94</v>
      </c>
      <c r="B1572" s="72">
        <v>5</v>
      </c>
      <c r="C1572" s="71">
        <v>55110003</v>
      </c>
      <c r="D1572" s="70" t="s">
        <v>1055</v>
      </c>
      <c r="E1572" s="73" t="s">
        <v>1182</v>
      </c>
      <c r="F1572" s="73" t="s">
        <v>1101</v>
      </c>
      <c r="G1572" s="72" t="s">
        <v>1020</v>
      </c>
      <c r="H1572" s="73" t="s">
        <v>1068</v>
      </c>
      <c r="I1572" s="85">
        <v>-230371.98</v>
      </c>
      <c r="J1572" s="85">
        <v>346.01</v>
      </c>
      <c r="K1572" s="85">
        <v>30844.67</v>
      </c>
      <c r="L1572" s="85">
        <v>0</v>
      </c>
      <c r="M1572" s="85">
        <v>0</v>
      </c>
      <c r="N1572" s="85">
        <v>-199181.3</v>
      </c>
      <c r="O1572" s="35">
        <f>ROWS($A$8:N1572)</f>
        <v>1565</v>
      </c>
      <c r="P1572" s="35" t="str">
        <f>IF($A1572='Signature Page'!$H$8,O1572,"")</f>
        <v/>
      </c>
      <c r="Q1572" s="35" t="str">
        <f>IFERROR(SMALL($P$8:$P$1794,ROWS($P$8:P1572)),"")</f>
        <v/>
      </c>
      <c r="R1572" s="31" t="str">
        <f t="shared" si="24"/>
        <v>P28055110003</v>
      </c>
      <c r="S1572" s="31"/>
      <c r="T1572" s="31"/>
      <c r="U1572" s="31"/>
    </row>
    <row r="1573" spans="1:21" x14ac:dyDescent="0.25">
      <c r="A1573" s="71" t="s">
        <v>94</v>
      </c>
      <c r="B1573" s="72">
        <v>5</v>
      </c>
      <c r="C1573" s="71">
        <v>55110005</v>
      </c>
      <c r="D1573" s="70" t="s">
        <v>1055</v>
      </c>
      <c r="E1573" s="73" t="s">
        <v>1182</v>
      </c>
      <c r="F1573" s="73" t="s">
        <v>1101</v>
      </c>
      <c r="G1573" s="72" t="s">
        <v>1112</v>
      </c>
      <c r="H1573" s="73" t="s">
        <v>1068</v>
      </c>
      <c r="I1573" s="85">
        <v>-56396.21</v>
      </c>
      <c r="J1573" s="85">
        <v>0</v>
      </c>
      <c r="K1573" s="85">
        <v>28739.69</v>
      </c>
      <c r="L1573" s="85">
        <v>0</v>
      </c>
      <c r="M1573" s="85">
        <v>0</v>
      </c>
      <c r="N1573" s="85">
        <v>-27656.52</v>
      </c>
      <c r="O1573" s="35">
        <f>ROWS($A$8:N1573)</f>
        <v>1566</v>
      </c>
      <c r="P1573" s="35" t="str">
        <f>IF($A1573='Signature Page'!$H$8,O1573,"")</f>
        <v/>
      </c>
      <c r="Q1573" s="35" t="str">
        <f>IFERROR(SMALL($P$8:$P$1794,ROWS($P$8:P1573)),"")</f>
        <v/>
      </c>
      <c r="R1573" s="31" t="str">
        <f t="shared" si="24"/>
        <v>P28055110005</v>
      </c>
      <c r="S1573" s="31"/>
      <c r="T1573" s="31"/>
      <c r="U1573" s="31"/>
    </row>
    <row r="1574" spans="1:21" x14ac:dyDescent="0.25">
      <c r="A1574" s="71" t="s">
        <v>94</v>
      </c>
      <c r="B1574" s="72">
        <v>5</v>
      </c>
      <c r="C1574" s="71">
        <v>55110006</v>
      </c>
      <c r="D1574" s="70" t="s">
        <v>1055</v>
      </c>
      <c r="E1574" s="73" t="s">
        <v>1182</v>
      </c>
      <c r="F1574" s="73" t="s">
        <v>1101</v>
      </c>
      <c r="G1574" s="72" t="s">
        <v>1183</v>
      </c>
      <c r="H1574" s="73" t="s">
        <v>1068</v>
      </c>
      <c r="I1574" s="85">
        <v>-10698.79</v>
      </c>
      <c r="J1574" s="85">
        <v>0</v>
      </c>
      <c r="K1574" s="85">
        <v>10083.790000000001</v>
      </c>
      <c r="L1574" s="85">
        <v>0</v>
      </c>
      <c r="M1574" s="85">
        <v>0</v>
      </c>
      <c r="N1574" s="85">
        <v>-615</v>
      </c>
      <c r="O1574" s="35">
        <f>ROWS($A$8:N1574)</f>
        <v>1567</v>
      </c>
      <c r="P1574" s="35" t="str">
        <f>IF($A1574='Signature Page'!$H$8,O1574,"")</f>
        <v/>
      </c>
      <c r="Q1574" s="35" t="str">
        <f>IFERROR(SMALL($P$8:$P$1794,ROWS($P$8:P1574)),"")</f>
        <v/>
      </c>
      <c r="R1574" s="31" t="str">
        <f t="shared" si="24"/>
        <v>P28055110006</v>
      </c>
      <c r="S1574" s="31"/>
      <c r="T1574" s="31"/>
      <c r="U1574" s="31"/>
    </row>
    <row r="1575" spans="1:21" x14ac:dyDescent="0.25">
      <c r="A1575" s="71" t="s">
        <v>94</v>
      </c>
      <c r="B1575" s="72">
        <v>5</v>
      </c>
      <c r="C1575" s="71">
        <v>55110009</v>
      </c>
      <c r="D1575" s="70" t="s">
        <v>1055</v>
      </c>
      <c r="E1575" s="73" t="s">
        <v>1182</v>
      </c>
      <c r="F1575" s="73" t="s">
        <v>1101</v>
      </c>
      <c r="G1575" s="72" t="s">
        <v>1551</v>
      </c>
      <c r="H1575" s="73" t="s">
        <v>1068</v>
      </c>
      <c r="I1575" s="85">
        <v>0</v>
      </c>
      <c r="J1575" s="85">
        <v>-314775.49</v>
      </c>
      <c r="K1575" s="85">
        <v>76378.16</v>
      </c>
      <c r="L1575" s="85">
        <v>0</v>
      </c>
      <c r="M1575" s="85">
        <v>0</v>
      </c>
      <c r="N1575" s="85">
        <v>-238397.33</v>
      </c>
      <c r="O1575" s="35">
        <f>ROWS($A$8:N1575)</f>
        <v>1568</v>
      </c>
      <c r="P1575" s="35" t="str">
        <f>IF($A1575='Signature Page'!$H$8,O1575,"")</f>
        <v/>
      </c>
      <c r="Q1575" s="35" t="str">
        <f>IFERROR(SMALL($P$8:$P$1794,ROWS($P$8:P1575)),"")</f>
        <v/>
      </c>
      <c r="R1575" s="31" t="str">
        <f t="shared" si="24"/>
        <v>P28055110009</v>
      </c>
      <c r="S1575" s="31"/>
      <c r="T1575" s="31"/>
      <c r="U1575" s="31"/>
    </row>
    <row r="1576" spans="1:21" x14ac:dyDescent="0.25">
      <c r="A1576" s="71" t="s">
        <v>94</v>
      </c>
      <c r="B1576" s="72">
        <v>50</v>
      </c>
      <c r="C1576" s="71" t="s">
        <v>1024</v>
      </c>
      <c r="D1576" s="70" t="s">
        <v>1055</v>
      </c>
      <c r="E1576" s="73" t="s">
        <v>1182</v>
      </c>
      <c r="F1576" s="73" t="s">
        <v>1131</v>
      </c>
      <c r="G1576" s="72" t="s">
        <v>1025</v>
      </c>
      <c r="H1576" s="73" t="s">
        <v>1068</v>
      </c>
      <c r="I1576" s="85">
        <v>0</v>
      </c>
      <c r="J1576" s="85">
        <v>-123623.41</v>
      </c>
      <c r="K1576" s="85">
        <v>123623.41</v>
      </c>
      <c r="L1576" s="85">
        <v>0</v>
      </c>
      <c r="M1576" s="85">
        <v>0</v>
      </c>
      <c r="N1576" s="85">
        <v>0</v>
      </c>
      <c r="O1576" s="35">
        <f>ROWS($A$8:N1576)</f>
        <v>1569</v>
      </c>
      <c r="P1576" s="35" t="str">
        <f>IF($A1576='Signature Page'!$H$8,O1576,"")</f>
        <v/>
      </c>
      <c r="Q1576" s="35" t="str">
        <f>IFERROR(SMALL($P$8:$P$1794,ROWS($P$8:P1576)),"")</f>
        <v/>
      </c>
      <c r="R1576" s="31" t="str">
        <f t="shared" si="24"/>
        <v>P28055420P00</v>
      </c>
      <c r="S1576" s="31"/>
      <c r="T1576" s="31"/>
      <c r="U1576" s="31"/>
    </row>
    <row r="1577" spans="1:21" x14ac:dyDescent="0.25">
      <c r="A1577" s="71" t="s">
        <v>94</v>
      </c>
      <c r="B1577" s="72">
        <v>5</v>
      </c>
      <c r="C1577" s="71">
        <v>57878000</v>
      </c>
      <c r="D1577" s="70" t="s">
        <v>1055</v>
      </c>
      <c r="E1577" s="73" t="s">
        <v>1182</v>
      </c>
      <c r="F1577" s="73" t="s">
        <v>1101</v>
      </c>
      <c r="G1577" s="72" t="s">
        <v>1339</v>
      </c>
      <c r="H1577" s="73" t="s">
        <v>1068</v>
      </c>
      <c r="I1577" s="85">
        <v>120948.88</v>
      </c>
      <c r="J1577" s="85">
        <v>0</v>
      </c>
      <c r="K1577" s="85">
        <v>0</v>
      </c>
      <c r="L1577" s="85">
        <v>0</v>
      </c>
      <c r="M1577" s="85">
        <v>0</v>
      </c>
      <c r="N1577" s="85">
        <v>120948.88</v>
      </c>
      <c r="O1577" s="35">
        <f>ROWS($A$8:N1577)</f>
        <v>1570</v>
      </c>
      <c r="P1577" s="35" t="str">
        <f>IF($A1577='Signature Page'!$H$8,O1577,"")</f>
        <v/>
      </c>
      <c r="Q1577" s="35" t="str">
        <f>IFERROR(SMALL($P$8:$P$1794,ROWS($P$8:P1577)),"")</f>
        <v/>
      </c>
      <c r="R1577" s="31" t="str">
        <f t="shared" si="24"/>
        <v>P28057878000</v>
      </c>
      <c r="S1577" s="31"/>
      <c r="T1577" s="31"/>
      <c r="U1577" s="31"/>
    </row>
    <row r="1578" spans="1:21" x14ac:dyDescent="0.25">
      <c r="A1578" s="71" t="s">
        <v>94</v>
      </c>
      <c r="B1578" s="72">
        <v>5</v>
      </c>
      <c r="C1578" s="71">
        <v>57878001</v>
      </c>
      <c r="D1578" s="70" t="s">
        <v>1055</v>
      </c>
      <c r="E1578" s="73" t="s">
        <v>1182</v>
      </c>
      <c r="F1578" s="73" t="s">
        <v>1101</v>
      </c>
      <c r="G1578" s="72" t="s">
        <v>1340</v>
      </c>
      <c r="H1578" s="73" t="s">
        <v>1068</v>
      </c>
      <c r="I1578" s="85">
        <v>-116521.57</v>
      </c>
      <c r="J1578" s="85">
        <v>0</v>
      </c>
      <c r="K1578" s="85">
        <v>0</v>
      </c>
      <c r="L1578" s="85">
        <v>0</v>
      </c>
      <c r="M1578" s="85">
        <v>0</v>
      </c>
      <c r="N1578" s="85">
        <v>-116521.57</v>
      </c>
      <c r="O1578" s="35">
        <f>ROWS($A$8:N1578)</f>
        <v>1571</v>
      </c>
      <c r="P1578" s="35" t="str">
        <f>IF($A1578='Signature Page'!$H$8,O1578,"")</f>
        <v/>
      </c>
      <c r="Q1578" s="35" t="str">
        <f>IFERROR(SMALL($P$8:$P$1794,ROWS($P$8:P1578)),"")</f>
        <v/>
      </c>
      <c r="R1578" s="31" t="str">
        <f t="shared" si="24"/>
        <v>P28057878001</v>
      </c>
      <c r="S1578" s="31"/>
      <c r="T1578" s="31"/>
      <c r="U1578" s="31"/>
    </row>
    <row r="1579" spans="1:21" x14ac:dyDescent="0.25">
      <c r="A1579" s="71" t="s">
        <v>94</v>
      </c>
      <c r="B1579" s="72">
        <v>5</v>
      </c>
      <c r="C1579" s="71">
        <v>57878011</v>
      </c>
      <c r="D1579" s="70" t="s">
        <v>1055</v>
      </c>
      <c r="E1579" s="73" t="s">
        <v>1182</v>
      </c>
      <c r="F1579" s="73" t="s">
        <v>1101</v>
      </c>
      <c r="G1579" s="72" t="s">
        <v>1341</v>
      </c>
      <c r="H1579" s="73" t="s">
        <v>1068</v>
      </c>
      <c r="I1579" s="85">
        <v>-254427.31</v>
      </c>
      <c r="J1579" s="85">
        <v>0</v>
      </c>
      <c r="K1579" s="85">
        <v>0</v>
      </c>
      <c r="L1579" s="85">
        <v>0</v>
      </c>
      <c r="M1579" s="85">
        <v>0</v>
      </c>
      <c r="N1579" s="85">
        <v>-254427.31</v>
      </c>
      <c r="O1579" s="35">
        <f>ROWS($A$8:N1579)</f>
        <v>1572</v>
      </c>
      <c r="P1579" s="35" t="str">
        <f>IF($A1579='Signature Page'!$H$8,O1579,"")</f>
        <v/>
      </c>
      <c r="Q1579" s="35" t="str">
        <f>IFERROR(SMALL($P$8:$P$1794,ROWS($P$8:P1579)),"")</f>
        <v/>
      </c>
      <c r="R1579" s="31" t="str">
        <f t="shared" si="24"/>
        <v>P28057878011</v>
      </c>
      <c r="S1579" s="31"/>
      <c r="T1579" s="31"/>
      <c r="U1579" s="31"/>
    </row>
    <row r="1580" spans="1:21" x14ac:dyDescent="0.25">
      <c r="A1580" s="71" t="s">
        <v>94</v>
      </c>
      <c r="B1580" s="72">
        <v>5</v>
      </c>
      <c r="C1580" s="71">
        <v>69000012</v>
      </c>
      <c r="D1580" s="70" t="s">
        <v>1054</v>
      </c>
      <c r="E1580" s="73" t="s">
        <v>1182</v>
      </c>
      <c r="F1580" s="73" t="s">
        <v>1101</v>
      </c>
      <c r="G1580" s="72" t="s">
        <v>1048</v>
      </c>
      <c r="H1580" s="73" t="s">
        <v>1068</v>
      </c>
      <c r="I1580" s="85">
        <v>-1755.26</v>
      </c>
      <c r="J1580" s="85">
        <v>0</v>
      </c>
      <c r="K1580" s="85">
        <v>-1244.74</v>
      </c>
      <c r="L1580" s="85">
        <v>0</v>
      </c>
      <c r="M1580" s="85">
        <v>0</v>
      </c>
      <c r="N1580" s="85">
        <v>-3000</v>
      </c>
      <c r="O1580" s="35">
        <f>ROWS($A$8:N1580)</f>
        <v>1573</v>
      </c>
      <c r="P1580" s="35" t="str">
        <f>IF($A1580='Signature Page'!$H$8,O1580,"")</f>
        <v/>
      </c>
      <c r="Q1580" s="35" t="str">
        <f>IFERROR(SMALL($P$8:$P$1794,ROWS($P$8:P1580)),"")</f>
        <v/>
      </c>
      <c r="R1580" s="31" t="str">
        <f t="shared" si="24"/>
        <v>P28069000012</v>
      </c>
      <c r="S1580" s="31"/>
      <c r="T1580" s="31"/>
      <c r="U1580" s="31"/>
    </row>
    <row r="1581" spans="1:21" x14ac:dyDescent="0.25">
      <c r="A1581" s="71" t="s">
        <v>95</v>
      </c>
      <c r="B1581" s="72">
        <v>1</v>
      </c>
      <c r="C1581" s="71">
        <v>10010000</v>
      </c>
      <c r="D1581" s="70" t="s">
        <v>1053</v>
      </c>
      <c r="E1581" s="73" t="s">
        <v>96</v>
      </c>
      <c r="F1581" s="73" t="s">
        <v>128</v>
      </c>
      <c r="G1581" s="72" t="s">
        <v>128</v>
      </c>
      <c r="H1581" s="73" t="s">
        <v>1068</v>
      </c>
      <c r="I1581" s="85">
        <v>0</v>
      </c>
      <c r="J1581" s="85">
        <v>0</v>
      </c>
      <c r="K1581" s="85">
        <v>127388029.27</v>
      </c>
      <c r="L1581" s="85">
        <v>-97653</v>
      </c>
      <c r="M1581" s="85">
        <v>0</v>
      </c>
      <c r="N1581" s="85">
        <v>127290376.27</v>
      </c>
      <c r="O1581" s="35">
        <f>ROWS($A$8:N1581)</f>
        <v>1574</v>
      </c>
      <c r="P1581" s="35" t="str">
        <f>IF($A1581='Signature Page'!$H$8,O1581,"")</f>
        <v/>
      </c>
      <c r="Q1581" s="35" t="str">
        <f>IFERROR(SMALL($P$8:$P$1794,ROWS($P$8:P1581)),"")</f>
        <v/>
      </c>
      <c r="R1581" s="31" t="str">
        <f t="shared" si="24"/>
        <v>P32010010000</v>
      </c>
      <c r="S1581" s="31"/>
      <c r="T1581" s="31"/>
      <c r="U1581" s="31"/>
    </row>
    <row r="1582" spans="1:21" x14ac:dyDescent="0.25">
      <c r="A1582" s="71" t="s">
        <v>95</v>
      </c>
      <c r="B1582" s="72">
        <v>1</v>
      </c>
      <c r="C1582" s="71">
        <v>10050023</v>
      </c>
      <c r="D1582" s="70" t="s">
        <v>1053</v>
      </c>
      <c r="E1582" s="73" t="s">
        <v>96</v>
      </c>
      <c r="F1582" s="73" t="s">
        <v>128</v>
      </c>
      <c r="G1582" s="72" t="s">
        <v>1489</v>
      </c>
      <c r="H1582" s="73" t="s">
        <v>1068</v>
      </c>
      <c r="I1582" s="85">
        <v>0</v>
      </c>
      <c r="J1582" s="85">
        <v>0</v>
      </c>
      <c r="K1582" s="85">
        <v>49273999.969999999</v>
      </c>
      <c r="L1582" s="85">
        <v>97653</v>
      </c>
      <c r="M1582" s="85">
        <v>0</v>
      </c>
      <c r="N1582" s="85">
        <v>49371652.969999999</v>
      </c>
      <c r="O1582" s="35">
        <f>ROWS($A$8:N1582)</f>
        <v>1575</v>
      </c>
      <c r="P1582" s="35" t="str">
        <f>IF($A1582='Signature Page'!$H$8,O1582,"")</f>
        <v/>
      </c>
      <c r="Q1582" s="35" t="str">
        <f>IFERROR(SMALL($P$8:$P$1794,ROWS($P$8:P1582)),"")</f>
        <v/>
      </c>
      <c r="R1582" s="31" t="str">
        <f t="shared" si="24"/>
        <v>P32010050023</v>
      </c>
      <c r="S1582" s="31"/>
      <c r="T1582" s="31"/>
      <c r="U1582" s="31"/>
    </row>
    <row r="1583" spans="1:21" x14ac:dyDescent="0.25">
      <c r="A1583" s="71" t="s">
        <v>95</v>
      </c>
      <c r="B1583" s="72">
        <v>1</v>
      </c>
      <c r="C1583" s="71">
        <v>30350000</v>
      </c>
      <c r="D1583" s="70" t="s">
        <v>1053</v>
      </c>
      <c r="E1583" s="73" t="s">
        <v>96</v>
      </c>
      <c r="F1583" s="73" t="s">
        <v>128</v>
      </c>
      <c r="G1583" s="72" t="s">
        <v>144</v>
      </c>
      <c r="H1583" s="73" t="s">
        <v>1068</v>
      </c>
      <c r="I1583" s="85">
        <v>-5110598.91</v>
      </c>
      <c r="J1583" s="85">
        <v>-3592248.44</v>
      </c>
      <c r="K1583" s="85">
        <v>845339.34</v>
      </c>
      <c r="L1583" s="85">
        <v>0.36000000000058202</v>
      </c>
      <c r="M1583" s="85">
        <v>0</v>
      </c>
      <c r="N1583" s="85">
        <v>-7857507.6500000004</v>
      </c>
      <c r="O1583" s="35">
        <f>ROWS($A$8:N1583)</f>
        <v>1576</v>
      </c>
      <c r="P1583" s="35" t="str">
        <f>IF($A1583='Signature Page'!$H$8,O1583,"")</f>
        <v/>
      </c>
      <c r="Q1583" s="35" t="str">
        <f>IFERROR(SMALL($P$8:$P$1794,ROWS($P$8:P1583)),"")</f>
        <v/>
      </c>
      <c r="R1583" s="31" t="str">
        <f t="shared" si="24"/>
        <v>P32030350000</v>
      </c>
      <c r="S1583" s="31"/>
      <c r="T1583" s="31"/>
      <c r="U1583" s="31"/>
    </row>
    <row r="1584" spans="1:21" x14ac:dyDescent="0.25">
      <c r="A1584" s="71" t="s">
        <v>95</v>
      </c>
      <c r="B1584" s="72">
        <v>1</v>
      </c>
      <c r="C1584" s="71">
        <v>30350037</v>
      </c>
      <c r="D1584" s="70" t="s">
        <v>1055</v>
      </c>
      <c r="E1584" s="73" t="s">
        <v>96</v>
      </c>
      <c r="F1584" s="73" t="s">
        <v>128</v>
      </c>
      <c r="G1584" s="72" t="s">
        <v>160</v>
      </c>
      <c r="H1584" s="73" t="s">
        <v>1068</v>
      </c>
      <c r="I1584" s="85">
        <v>-188553.84</v>
      </c>
      <c r="J1584" s="85">
        <v>-430019.7</v>
      </c>
      <c r="K1584" s="85">
        <v>531070</v>
      </c>
      <c r="L1584" s="85">
        <v>0</v>
      </c>
      <c r="M1584" s="85">
        <v>0</v>
      </c>
      <c r="N1584" s="85">
        <v>-87503.54</v>
      </c>
      <c r="O1584" s="35">
        <f>ROWS($A$8:N1584)</f>
        <v>1577</v>
      </c>
      <c r="P1584" s="35" t="str">
        <f>IF($A1584='Signature Page'!$H$8,O1584,"")</f>
        <v/>
      </c>
      <c r="Q1584" s="35" t="str">
        <f>IFERROR(SMALL($P$8:$P$1794,ROWS($P$8:P1584)),"")</f>
        <v/>
      </c>
      <c r="R1584" s="31" t="str">
        <f t="shared" si="24"/>
        <v>P32030350037</v>
      </c>
      <c r="S1584" s="31"/>
      <c r="T1584" s="31"/>
      <c r="U1584" s="31"/>
    </row>
    <row r="1585" spans="1:21" x14ac:dyDescent="0.25">
      <c r="A1585" s="71" t="s">
        <v>95</v>
      </c>
      <c r="B1585" s="72">
        <v>18</v>
      </c>
      <c r="C1585" s="71">
        <v>30480000</v>
      </c>
      <c r="D1585" s="70" t="s">
        <v>1055</v>
      </c>
      <c r="E1585" s="73" t="s">
        <v>96</v>
      </c>
      <c r="F1585" s="73" t="s">
        <v>1184</v>
      </c>
      <c r="G1585" s="72" t="s">
        <v>218</v>
      </c>
      <c r="H1585" s="73" t="s">
        <v>1068</v>
      </c>
      <c r="I1585" s="85">
        <v>-48567807.460000001</v>
      </c>
      <c r="J1585" s="85">
        <v>-15956818.73</v>
      </c>
      <c r="K1585" s="85">
        <v>6040216.1200000001</v>
      </c>
      <c r="L1585" s="85">
        <v>0</v>
      </c>
      <c r="M1585" s="85">
        <v>0</v>
      </c>
      <c r="N1585" s="85">
        <v>-58484410.07</v>
      </c>
      <c r="O1585" s="35">
        <f>ROWS($A$8:N1585)</f>
        <v>1578</v>
      </c>
      <c r="P1585" s="35" t="str">
        <f>IF($A1585='Signature Page'!$H$8,O1585,"")</f>
        <v/>
      </c>
      <c r="Q1585" s="35" t="str">
        <f>IFERROR(SMALL($P$8:$P$1794,ROWS($P$8:P1585)),"")</f>
        <v/>
      </c>
      <c r="R1585" s="31" t="str">
        <f t="shared" si="24"/>
        <v>P32030480000</v>
      </c>
      <c r="S1585" s="31"/>
      <c r="T1585" s="31"/>
      <c r="U1585" s="31"/>
    </row>
    <row r="1586" spans="1:21" x14ac:dyDescent="0.25">
      <c r="A1586" s="71" t="s">
        <v>95</v>
      </c>
      <c r="B1586" s="72">
        <v>18</v>
      </c>
      <c r="C1586" s="71">
        <v>30480001</v>
      </c>
      <c r="D1586" s="70" t="s">
        <v>1055</v>
      </c>
      <c r="E1586" s="73" t="s">
        <v>96</v>
      </c>
      <c r="F1586" s="73" t="s">
        <v>1184</v>
      </c>
      <c r="G1586" s="72" t="s">
        <v>219</v>
      </c>
      <c r="H1586" s="73" t="s">
        <v>1068</v>
      </c>
      <c r="I1586" s="85">
        <v>-292081.84000000003</v>
      </c>
      <c r="J1586" s="85">
        <v>-895000</v>
      </c>
      <c r="K1586" s="85">
        <v>895790.07</v>
      </c>
      <c r="L1586" s="85">
        <v>0</v>
      </c>
      <c r="M1586" s="85">
        <v>0</v>
      </c>
      <c r="N1586" s="85">
        <v>-291291.77</v>
      </c>
      <c r="O1586" s="35">
        <f>ROWS($A$8:N1586)</f>
        <v>1579</v>
      </c>
      <c r="P1586" s="35" t="str">
        <f>IF($A1586='Signature Page'!$H$8,O1586,"")</f>
        <v/>
      </c>
      <c r="Q1586" s="35" t="str">
        <f>IFERROR(SMALL($P$8:$P$1794,ROWS($P$8:P1586)),"")</f>
        <v/>
      </c>
      <c r="R1586" s="31" t="str">
        <f t="shared" si="24"/>
        <v>P32030480001</v>
      </c>
      <c r="S1586" s="31"/>
      <c r="T1586" s="31"/>
      <c r="U1586" s="31"/>
    </row>
    <row r="1587" spans="1:21" x14ac:dyDescent="0.25">
      <c r="A1587" s="71" t="s">
        <v>95</v>
      </c>
      <c r="B1587" s="72">
        <v>18</v>
      </c>
      <c r="C1587" s="71">
        <v>30480002</v>
      </c>
      <c r="D1587" s="70" t="s">
        <v>1055</v>
      </c>
      <c r="E1587" s="73" t="s">
        <v>96</v>
      </c>
      <c r="F1587" s="73" t="s">
        <v>1184</v>
      </c>
      <c r="G1587" s="72" t="s">
        <v>220</v>
      </c>
      <c r="H1587" s="73" t="s">
        <v>1068</v>
      </c>
      <c r="I1587" s="85">
        <v>-10025755.949999999</v>
      </c>
      <c r="J1587" s="85">
        <v>-1751249.25</v>
      </c>
      <c r="K1587" s="85">
        <v>0</v>
      </c>
      <c r="L1587" s="85">
        <v>0</v>
      </c>
      <c r="M1587" s="85">
        <v>0</v>
      </c>
      <c r="N1587" s="85">
        <v>-11777005.199999999</v>
      </c>
      <c r="O1587" s="35">
        <f>ROWS($A$8:N1587)</f>
        <v>1580</v>
      </c>
      <c r="P1587" s="35" t="str">
        <f>IF($A1587='Signature Page'!$H$8,O1587,"")</f>
        <v/>
      </c>
      <c r="Q1587" s="35" t="str">
        <f>IFERROR(SMALL($P$8:$P$1794,ROWS($P$8:P1587)),"")</f>
        <v/>
      </c>
      <c r="R1587" s="31" t="str">
        <f t="shared" si="24"/>
        <v>P32030480002</v>
      </c>
      <c r="S1587" s="31"/>
      <c r="T1587" s="31"/>
      <c r="U1587" s="31"/>
    </row>
    <row r="1588" spans="1:21" x14ac:dyDescent="0.25">
      <c r="A1588" s="71" t="s">
        <v>95</v>
      </c>
      <c r="B1588" s="72">
        <v>18</v>
      </c>
      <c r="C1588" s="71">
        <v>30480003</v>
      </c>
      <c r="D1588" s="70" t="s">
        <v>1055</v>
      </c>
      <c r="E1588" s="73" t="s">
        <v>96</v>
      </c>
      <c r="F1588" s="73" t="s">
        <v>1184</v>
      </c>
      <c r="G1588" s="72" t="s">
        <v>221</v>
      </c>
      <c r="H1588" s="73" t="s">
        <v>1068</v>
      </c>
      <c r="I1588" s="85">
        <v>-359867.35</v>
      </c>
      <c r="J1588" s="85">
        <v>0</v>
      </c>
      <c r="K1588" s="85">
        <v>0</v>
      </c>
      <c r="L1588" s="85">
        <v>0</v>
      </c>
      <c r="M1588" s="85">
        <v>0</v>
      </c>
      <c r="N1588" s="85">
        <v>-359867.35</v>
      </c>
      <c r="O1588" s="35">
        <f>ROWS($A$8:N1588)</f>
        <v>1581</v>
      </c>
      <c r="P1588" s="35" t="str">
        <f>IF($A1588='Signature Page'!$H$8,O1588,"")</f>
        <v/>
      </c>
      <c r="Q1588" s="35" t="str">
        <f>IFERROR(SMALL($P$8:$P$1794,ROWS($P$8:P1588)),"")</f>
        <v/>
      </c>
      <c r="R1588" s="31" t="str">
        <f t="shared" si="24"/>
        <v>P32030480003</v>
      </c>
      <c r="S1588" s="31"/>
      <c r="T1588" s="31"/>
      <c r="U1588" s="31"/>
    </row>
    <row r="1589" spans="1:21" x14ac:dyDescent="0.25">
      <c r="A1589" s="71" t="s">
        <v>95</v>
      </c>
      <c r="B1589" s="72">
        <v>1</v>
      </c>
      <c r="C1589" s="71">
        <v>31950000</v>
      </c>
      <c r="D1589" s="70" t="s">
        <v>1055</v>
      </c>
      <c r="E1589" s="73" t="s">
        <v>96</v>
      </c>
      <c r="F1589" s="73" t="s">
        <v>128</v>
      </c>
      <c r="G1589" s="72" t="s">
        <v>265</v>
      </c>
      <c r="H1589" s="73" t="s">
        <v>1068</v>
      </c>
      <c r="I1589" s="85">
        <v>-3234563.57</v>
      </c>
      <c r="J1589" s="85">
        <v>-916200.15</v>
      </c>
      <c r="K1589" s="85">
        <v>431047.53</v>
      </c>
      <c r="L1589" s="85">
        <v>0</v>
      </c>
      <c r="M1589" s="85">
        <v>0</v>
      </c>
      <c r="N1589" s="85">
        <v>-3719716.19</v>
      </c>
      <c r="O1589" s="35">
        <f>ROWS($A$8:N1589)</f>
        <v>1582</v>
      </c>
      <c r="P1589" s="35" t="str">
        <f>IF($A1589='Signature Page'!$H$8,O1589,"")</f>
        <v/>
      </c>
      <c r="Q1589" s="35" t="str">
        <f>IFERROR(SMALL($P$8:$P$1794,ROWS($P$8:P1589)),"")</f>
        <v/>
      </c>
      <c r="R1589" s="31" t="str">
        <f t="shared" si="24"/>
        <v>P32031950000</v>
      </c>
      <c r="S1589" s="31"/>
      <c r="T1589" s="31"/>
      <c r="U1589" s="31"/>
    </row>
    <row r="1590" spans="1:21" x14ac:dyDescent="0.25">
      <c r="A1590" s="71" t="s">
        <v>95</v>
      </c>
      <c r="B1590" s="72">
        <v>1</v>
      </c>
      <c r="C1590" s="71">
        <v>31950001</v>
      </c>
      <c r="D1590" s="70" t="s">
        <v>1057</v>
      </c>
      <c r="E1590" s="73" t="s">
        <v>96</v>
      </c>
      <c r="F1590" s="73" t="s">
        <v>128</v>
      </c>
      <c r="G1590" s="72" t="s">
        <v>266</v>
      </c>
      <c r="H1590" s="73" t="s">
        <v>1068</v>
      </c>
      <c r="I1590" s="85">
        <v>0</v>
      </c>
      <c r="J1590" s="85">
        <v>-19087.509999999998</v>
      </c>
      <c r="K1590" s="85">
        <v>19087.509999999998</v>
      </c>
      <c r="L1590" s="85">
        <v>0</v>
      </c>
      <c r="M1590" s="85">
        <v>0</v>
      </c>
      <c r="N1590" s="85">
        <v>3.6379788070917101E-12</v>
      </c>
      <c r="O1590" s="35">
        <f>ROWS($A$8:N1590)</f>
        <v>1583</v>
      </c>
      <c r="P1590" s="35" t="str">
        <f>IF($A1590='Signature Page'!$H$8,O1590,"")</f>
        <v/>
      </c>
      <c r="Q1590" s="35" t="str">
        <f>IFERROR(SMALL($P$8:$P$1794,ROWS($P$8:P1590)),"")</f>
        <v/>
      </c>
      <c r="R1590" s="31" t="str">
        <f t="shared" si="24"/>
        <v>P32031950001</v>
      </c>
      <c r="S1590" s="31"/>
      <c r="T1590" s="31"/>
      <c r="U1590" s="31"/>
    </row>
    <row r="1591" spans="1:21" x14ac:dyDescent="0.25">
      <c r="A1591" s="71" t="s">
        <v>95</v>
      </c>
      <c r="B1591" s="72">
        <v>1</v>
      </c>
      <c r="C1591" s="71">
        <v>31950002</v>
      </c>
      <c r="D1591" s="70" t="s">
        <v>1057</v>
      </c>
      <c r="E1591" s="73" t="s">
        <v>96</v>
      </c>
      <c r="F1591" s="73" t="s">
        <v>128</v>
      </c>
      <c r="G1591" s="72" t="s">
        <v>1532</v>
      </c>
      <c r="H1591" s="73" t="s">
        <v>1068</v>
      </c>
      <c r="I1591" s="85">
        <v>0</v>
      </c>
      <c r="J1591" s="85">
        <v>-19087.509999999998</v>
      </c>
      <c r="K1591" s="85">
        <v>0</v>
      </c>
      <c r="L1591" s="85">
        <v>0</v>
      </c>
      <c r="M1591" s="85">
        <v>0</v>
      </c>
      <c r="N1591" s="85">
        <v>-19087.509999999998</v>
      </c>
      <c r="O1591" s="35">
        <f>ROWS($A$8:N1591)</f>
        <v>1584</v>
      </c>
      <c r="P1591" s="35" t="str">
        <f>IF($A1591='Signature Page'!$H$8,O1591,"")</f>
        <v/>
      </c>
      <c r="Q1591" s="35" t="str">
        <f>IFERROR(SMALL($P$8:$P$1794,ROWS($P$8:P1591)),"")</f>
        <v/>
      </c>
      <c r="R1591" s="31" t="str">
        <f t="shared" si="24"/>
        <v>P32031950002</v>
      </c>
      <c r="S1591" s="31"/>
      <c r="T1591" s="31"/>
      <c r="U1591" s="31"/>
    </row>
    <row r="1592" spans="1:21" x14ac:dyDescent="0.25">
      <c r="A1592" s="71" t="s">
        <v>95</v>
      </c>
      <c r="B1592" s="72">
        <v>5</v>
      </c>
      <c r="C1592" s="71">
        <v>32130000</v>
      </c>
      <c r="D1592" s="70" t="s">
        <v>1055</v>
      </c>
      <c r="E1592" s="73" t="s">
        <v>96</v>
      </c>
      <c r="F1592" s="73" t="s">
        <v>1101</v>
      </c>
      <c r="G1592" s="72" t="s">
        <v>278</v>
      </c>
      <c r="H1592" s="73" t="s">
        <v>1068</v>
      </c>
      <c r="I1592" s="85">
        <v>-234188.16</v>
      </c>
      <c r="J1592" s="85">
        <v>-365262</v>
      </c>
      <c r="K1592" s="85">
        <v>275848.37</v>
      </c>
      <c r="L1592" s="85">
        <v>0</v>
      </c>
      <c r="M1592" s="85">
        <v>0</v>
      </c>
      <c r="N1592" s="85">
        <v>-323601.78999999998</v>
      </c>
      <c r="O1592" s="35">
        <f>ROWS($A$8:N1592)</f>
        <v>1585</v>
      </c>
      <c r="P1592" s="35" t="str">
        <f>IF($A1592='Signature Page'!$H$8,O1592,"")</f>
        <v/>
      </c>
      <c r="Q1592" s="35" t="str">
        <f>IFERROR(SMALL($P$8:$P$1794,ROWS($P$8:P1592)),"")</f>
        <v/>
      </c>
      <c r="R1592" s="31" t="str">
        <f t="shared" si="24"/>
        <v>P32032130000</v>
      </c>
      <c r="S1592" s="31"/>
      <c r="T1592" s="31"/>
      <c r="U1592" s="31"/>
    </row>
    <row r="1593" spans="1:21" x14ac:dyDescent="0.25">
      <c r="A1593" s="71" t="s">
        <v>95</v>
      </c>
      <c r="B1593" s="72">
        <v>1</v>
      </c>
      <c r="C1593" s="71">
        <v>32230000</v>
      </c>
      <c r="D1593" s="70" t="s">
        <v>1053</v>
      </c>
      <c r="E1593" s="73" t="s">
        <v>96</v>
      </c>
      <c r="F1593" s="73" t="s">
        <v>128</v>
      </c>
      <c r="G1593" s="72" t="s">
        <v>280</v>
      </c>
      <c r="H1593" s="73" t="s">
        <v>1068</v>
      </c>
      <c r="I1593" s="85">
        <v>-12</v>
      </c>
      <c r="J1593" s="85">
        <v>12</v>
      </c>
      <c r="K1593" s="85">
        <v>0</v>
      </c>
      <c r="L1593" s="85">
        <v>0</v>
      </c>
      <c r="M1593" s="85">
        <v>0</v>
      </c>
      <c r="N1593" s="85">
        <v>0</v>
      </c>
      <c r="O1593" s="35">
        <f>ROWS($A$8:N1593)</f>
        <v>1586</v>
      </c>
      <c r="P1593" s="35" t="str">
        <f>IF($A1593='Signature Page'!$H$8,O1593,"")</f>
        <v/>
      </c>
      <c r="Q1593" s="35" t="str">
        <f>IFERROR(SMALL($P$8:$P$1794,ROWS($P$8:P1593)),"")</f>
        <v/>
      </c>
      <c r="R1593" s="31" t="str">
        <f t="shared" si="24"/>
        <v>P32032230000</v>
      </c>
      <c r="S1593" s="31"/>
      <c r="T1593" s="31"/>
      <c r="U1593" s="31"/>
    </row>
    <row r="1594" spans="1:21" x14ac:dyDescent="0.25">
      <c r="A1594" s="71" t="s">
        <v>95</v>
      </c>
      <c r="B1594" s="72">
        <v>1</v>
      </c>
      <c r="C1594" s="71">
        <v>35260000</v>
      </c>
      <c r="D1594" s="70" t="s">
        <v>1054</v>
      </c>
      <c r="E1594" s="73" t="s">
        <v>96</v>
      </c>
      <c r="F1594" s="73" t="s">
        <v>128</v>
      </c>
      <c r="G1594" s="72" t="s">
        <v>399</v>
      </c>
      <c r="H1594" s="73" t="s">
        <v>1068</v>
      </c>
      <c r="I1594" s="85">
        <v>-325613.34999999998</v>
      </c>
      <c r="J1594" s="85">
        <v>0</v>
      </c>
      <c r="K1594" s="85">
        <v>-6996.0899999999701</v>
      </c>
      <c r="L1594" s="85">
        <v>0</v>
      </c>
      <c r="M1594" s="85">
        <v>0</v>
      </c>
      <c r="N1594" s="85">
        <v>-332609.44</v>
      </c>
      <c r="O1594" s="35">
        <f>ROWS($A$8:N1594)</f>
        <v>1587</v>
      </c>
      <c r="P1594" s="35" t="str">
        <f>IF($A1594='Signature Page'!$H$8,O1594,"")</f>
        <v/>
      </c>
      <c r="Q1594" s="35" t="str">
        <f>IFERROR(SMALL($P$8:$P$1794,ROWS($P$8:P1594)),"")</f>
        <v/>
      </c>
      <c r="R1594" s="31" t="str">
        <f t="shared" si="24"/>
        <v>P32035260000</v>
      </c>
      <c r="S1594" s="31"/>
      <c r="T1594" s="31"/>
      <c r="U1594" s="31"/>
    </row>
    <row r="1595" spans="1:21" x14ac:dyDescent="0.25">
      <c r="A1595" s="71" t="s">
        <v>95</v>
      </c>
      <c r="B1595" s="72">
        <v>1</v>
      </c>
      <c r="C1595" s="71">
        <v>36340000</v>
      </c>
      <c r="D1595" s="70" t="s">
        <v>1054</v>
      </c>
      <c r="E1595" s="73" t="s">
        <v>96</v>
      </c>
      <c r="F1595" s="73" t="s">
        <v>128</v>
      </c>
      <c r="G1595" s="72" t="s">
        <v>437</v>
      </c>
      <c r="H1595" s="73" t="s">
        <v>1068</v>
      </c>
      <c r="I1595" s="85">
        <v>-12913961.73</v>
      </c>
      <c r="J1595" s="85">
        <v>0</v>
      </c>
      <c r="K1595" s="85">
        <v>300000</v>
      </c>
      <c r="L1595" s="85">
        <v>0</v>
      </c>
      <c r="M1595" s="85">
        <v>0</v>
      </c>
      <c r="N1595" s="85">
        <v>-12613961.73</v>
      </c>
      <c r="O1595" s="35">
        <f>ROWS($A$8:N1595)</f>
        <v>1588</v>
      </c>
      <c r="P1595" s="35" t="str">
        <f>IF($A1595='Signature Page'!$H$8,O1595,"")</f>
        <v/>
      </c>
      <c r="Q1595" s="35" t="str">
        <f>IFERROR(SMALL($P$8:$P$1794,ROWS($P$8:P1595)),"")</f>
        <v/>
      </c>
      <c r="R1595" s="31" t="str">
        <f t="shared" si="24"/>
        <v>P32036340000</v>
      </c>
      <c r="S1595" s="31"/>
      <c r="T1595" s="31"/>
      <c r="U1595" s="31"/>
    </row>
    <row r="1596" spans="1:21" x14ac:dyDescent="0.25">
      <c r="A1596" s="71" t="s">
        <v>95</v>
      </c>
      <c r="B1596" s="72">
        <v>1</v>
      </c>
      <c r="C1596" s="71">
        <v>36520000</v>
      </c>
      <c r="D1596" s="70" t="s">
        <v>1053</v>
      </c>
      <c r="E1596" s="73" t="s">
        <v>96</v>
      </c>
      <c r="F1596" s="73" t="s">
        <v>128</v>
      </c>
      <c r="G1596" s="72" t="s">
        <v>441</v>
      </c>
      <c r="H1596" s="73" t="s">
        <v>1068</v>
      </c>
      <c r="I1596" s="85">
        <v>-51847530.469999999</v>
      </c>
      <c r="J1596" s="85">
        <v>-273701.59999999998</v>
      </c>
      <c r="K1596" s="85">
        <v>0</v>
      </c>
      <c r="L1596" s="85">
        <v>0</v>
      </c>
      <c r="M1596" s="85">
        <v>0</v>
      </c>
      <c r="N1596" s="85">
        <v>-52121232.07</v>
      </c>
      <c r="O1596" s="35">
        <f>ROWS($A$8:N1596)</f>
        <v>1589</v>
      </c>
      <c r="P1596" s="35" t="str">
        <f>IF($A1596='Signature Page'!$H$8,O1596,"")</f>
        <v/>
      </c>
      <c r="Q1596" s="35" t="str">
        <f>IFERROR(SMALL($P$8:$P$1794,ROWS($P$8:P1596)),"")</f>
        <v/>
      </c>
      <c r="R1596" s="31" t="str">
        <f t="shared" si="24"/>
        <v>P32036520000</v>
      </c>
      <c r="S1596" s="31"/>
      <c r="T1596" s="31"/>
      <c r="U1596" s="31"/>
    </row>
    <row r="1597" spans="1:21" x14ac:dyDescent="0.25">
      <c r="A1597" s="71" t="s">
        <v>95</v>
      </c>
      <c r="B1597" s="72">
        <v>1</v>
      </c>
      <c r="C1597" s="71">
        <v>39580000</v>
      </c>
      <c r="D1597" s="70" t="s">
        <v>1057</v>
      </c>
      <c r="E1597" s="73" t="s">
        <v>96</v>
      </c>
      <c r="F1597" s="73" t="s">
        <v>128</v>
      </c>
      <c r="G1597" s="72" t="s">
        <v>579</v>
      </c>
      <c r="H1597" s="73" t="s">
        <v>1068</v>
      </c>
      <c r="I1597" s="85">
        <v>0</v>
      </c>
      <c r="J1597" s="85">
        <v>-2135</v>
      </c>
      <c r="K1597" s="85">
        <v>0</v>
      </c>
      <c r="L1597" s="85">
        <v>0</v>
      </c>
      <c r="M1597" s="85">
        <v>0</v>
      </c>
      <c r="N1597" s="85">
        <v>-2135</v>
      </c>
      <c r="O1597" s="35">
        <f>ROWS($A$8:N1597)</f>
        <v>1590</v>
      </c>
      <c r="P1597" s="35" t="str">
        <f>IF($A1597='Signature Page'!$H$8,O1597,"")</f>
        <v/>
      </c>
      <c r="Q1597" s="35" t="str">
        <f>IFERROR(SMALL($P$8:$P$1794,ROWS($P$8:P1597)),"")</f>
        <v/>
      </c>
      <c r="R1597" s="31" t="str">
        <f t="shared" si="24"/>
        <v>P32039580000</v>
      </c>
      <c r="S1597" s="31"/>
      <c r="T1597" s="31"/>
      <c r="U1597" s="31"/>
    </row>
    <row r="1598" spans="1:21" x14ac:dyDescent="0.25">
      <c r="A1598" s="71" t="s">
        <v>95</v>
      </c>
      <c r="B1598" s="72">
        <v>1</v>
      </c>
      <c r="C1598" s="71">
        <v>41180000</v>
      </c>
      <c r="D1598" s="70" t="s">
        <v>1057</v>
      </c>
      <c r="E1598" s="73" t="s">
        <v>96</v>
      </c>
      <c r="F1598" s="73" t="s">
        <v>128</v>
      </c>
      <c r="G1598" s="72" t="s">
        <v>615</v>
      </c>
      <c r="H1598" s="73" t="s">
        <v>1068</v>
      </c>
      <c r="I1598" s="85">
        <v>-61267712.539999999</v>
      </c>
      <c r="J1598" s="85">
        <v>-20746770.809999999</v>
      </c>
      <c r="K1598" s="85">
        <v>28589372.699999999</v>
      </c>
      <c r="L1598" s="85">
        <v>0</v>
      </c>
      <c r="M1598" s="85">
        <v>0</v>
      </c>
      <c r="N1598" s="85">
        <v>-53425110.649999999</v>
      </c>
      <c r="O1598" s="35">
        <f>ROWS($A$8:N1598)</f>
        <v>1591</v>
      </c>
      <c r="P1598" s="35" t="str">
        <f>IF($A1598='Signature Page'!$H$8,O1598,"")</f>
        <v/>
      </c>
      <c r="Q1598" s="35" t="str">
        <f>IFERROR(SMALL($P$8:$P$1794,ROWS($P$8:P1598)),"")</f>
        <v/>
      </c>
      <c r="R1598" s="31" t="str">
        <f t="shared" si="24"/>
        <v>P32041180000</v>
      </c>
      <c r="S1598" s="31"/>
      <c r="T1598" s="31"/>
      <c r="U1598" s="31"/>
    </row>
    <row r="1599" spans="1:21" x14ac:dyDescent="0.25">
      <c r="A1599" s="71" t="s">
        <v>95</v>
      </c>
      <c r="B1599" s="72">
        <v>1</v>
      </c>
      <c r="C1599" s="71">
        <v>41180001</v>
      </c>
      <c r="D1599" s="70" t="s">
        <v>1057</v>
      </c>
      <c r="E1599" s="73" t="s">
        <v>96</v>
      </c>
      <c r="F1599" s="73" t="s">
        <v>128</v>
      </c>
      <c r="G1599" s="72" t="s">
        <v>616</v>
      </c>
      <c r="H1599" s="73" t="s">
        <v>1068</v>
      </c>
      <c r="I1599" s="85">
        <v>-45005.23</v>
      </c>
      <c r="J1599" s="85">
        <v>-600000</v>
      </c>
      <c r="K1599" s="85">
        <v>543974.82999999996</v>
      </c>
      <c r="L1599" s="85">
        <v>0</v>
      </c>
      <c r="M1599" s="85">
        <v>0</v>
      </c>
      <c r="N1599" s="85">
        <v>-101030.39999999999</v>
      </c>
      <c r="O1599" s="35">
        <f>ROWS($A$8:N1599)</f>
        <v>1592</v>
      </c>
      <c r="P1599" s="35" t="str">
        <f>IF($A1599='Signature Page'!$H$8,O1599,"")</f>
        <v/>
      </c>
      <c r="Q1599" s="35" t="str">
        <f>IFERROR(SMALL($P$8:$P$1794,ROWS($P$8:P1599)),"")</f>
        <v/>
      </c>
      <c r="R1599" s="31" t="str">
        <f t="shared" si="24"/>
        <v>P32041180001</v>
      </c>
      <c r="S1599" s="31"/>
      <c r="T1599" s="31"/>
      <c r="U1599" s="31"/>
    </row>
    <row r="1600" spans="1:21" x14ac:dyDescent="0.25">
      <c r="A1600" s="71" t="s">
        <v>95</v>
      </c>
      <c r="B1600" s="72">
        <v>1</v>
      </c>
      <c r="C1600" s="71" t="s">
        <v>844</v>
      </c>
      <c r="D1600" s="70" t="s">
        <v>1488</v>
      </c>
      <c r="E1600" s="73" t="s">
        <v>96</v>
      </c>
      <c r="F1600" s="73" t="s">
        <v>128</v>
      </c>
      <c r="G1600" s="72" t="s">
        <v>845</v>
      </c>
      <c r="H1600" s="73" t="s">
        <v>1068</v>
      </c>
      <c r="I1600" s="85">
        <v>0</v>
      </c>
      <c r="J1600" s="85">
        <v>0</v>
      </c>
      <c r="K1600" s="85">
        <v>653750.4</v>
      </c>
      <c r="L1600" s="85">
        <v>-653750.4</v>
      </c>
      <c r="M1600" s="85">
        <v>0</v>
      </c>
      <c r="N1600" s="85">
        <v>0</v>
      </c>
      <c r="O1600" s="35">
        <f>ROWS($A$8:N1600)</f>
        <v>1593</v>
      </c>
      <c r="P1600" s="35" t="str">
        <f>IF($A1600='Signature Page'!$H$8,O1600,"")</f>
        <v/>
      </c>
      <c r="Q1600" s="35" t="str">
        <f>IFERROR(SMALL($P$8:$P$1794,ROWS($P$8:P1600)),"")</f>
        <v/>
      </c>
      <c r="R1600" s="31" t="str">
        <f t="shared" si="24"/>
        <v>P32046N10000</v>
      </c>
      <c r="S1600" s="31"/>
      <c r="T1600" s="31"/>
      <c r="U1600" s="31"/>
    </row>
    <row r="1601" spans="1:21" x14ac:dyDescent="0.25">
      <c r="A1601" s="71" t="s">
        <v>95</v>
      </c>
      <c r="B1601" s="72">
        <v>1</v>
      </c>
      <c r="C1601" s="71">
        <v>49730000</v>
      </c>
      <c r="D1601" s="70" t="s">
        <v>1055</v>
      </c>
      <c r="E1601" s="73" t="s">
        <v>96</v>
      </c>
      <c r="F1601" s="73" t="s">
        <v>128</v>
      </c>
      <c r="G1601" s="72" t="s">
        <v>931</v>
      </c>
      <c r="H1601" s="73" t="s">
        <v>1068</v>
      </c>
      <c r="I1601" s="85">
        <v>-298636.53999999998</v>
      </c>
      <c r="J1601" s="85">
        <v>0</v>
      </c>
      <c r="K1601" s="85">
        <v>286395.15999999997</v>
      </c>
      <c r="L1601" s="85">
        <v>0</v>
      </c>
      <c r="M1601" s="85">
        <v>0</v>
      </c>
      <c r="N1601" s="85">
        <v>-12241.380000000099</v>
      </c>
      <c r="O1601" s="35">
        <f>ROWS($A$8:N1601)</f>
        <v>1594</v>
      </c>
      <c r="P1601" s="35" t="str">
        <f>IF($A1601='Signature Page'!$H$8,O1601,"")</f>
        <v/>
      </c>
      <c r="Q1601" s="35" t="str">
        <f>IFERROR(SMALL($P$8:$P$1794,ROWS($P$8:P1601)),"")</f>
        <v/>
      </c>
      <c r="R1601" s="31" t="str">
        <f t="shared" si="24"/>
        <v>P32049730000</v>
      </c>
      <c r="S1601" s="31"/>
      <c r="T1601" s="31"/>
      <c r="U1601" s="31"/>
    </row>
    <row r="1602" spans="1:21" x14ac:dyDescent="0.25">
      <c r="A1602" s="71" t="s">
        <v>95</v>
      </c>
      <c r="B1602" s="72">
        <v>5</v>
      </c>
      <c r="C1602" s="71">
        <v>50550000</v>
      </c>
      <c r="D1602" s="70" t="s">
        <v>1055</v>
      </c>
      <c r="E1602" s="73" t="s">
        <v>96</v>
      </c>
      <c r="F1602" s="73" t="s">
        <v>1101</v>
      </c>
      <c r="G1602" s="72" t="s">
        <v>982</v>
      </c>
      <c r="H1602" s="73" t="s">
        <v>1068</v>
      </c>
      <c r="I1602" s="85">
        <v>1238519.1599999999</v>
      </c>
      <c r="J1602" s="85">
        <v>-19012707.48</v>
      </c>
      <c r="K1602" s="85">
        <v>20428852.829999998</v>
      </c>
      <c r="L1602" s="85">
        <v>-0.36</v>
      </c>
      <c r="M1602" s="85">
        <v>0</v>
      </c>
      <c r="N1602" s="85">
        <v>2654664.1499999901</v>
      </c>
      <c r="O1602" s="35">
        <f>ROWS($A$8:N1602)</f>
        <v>1595</v>
      </c>
      <c r="P1602" s="35" t="str">
        <f>IF($A1602='Signature Page'!$H$8,O1602,"")</f>
        <v/>
      </c>
      <c r="Q1602" s="35" t="str">
        <f>IFERROR(SMALL($P$8:$P$1794,ROWS($P$8:P1602)),"")</f>
        <v/>
      </c>
      <c r="R1602" s="31" t="str">
        <f t="shared" si="24"/>
        <v>P32050550000</v>
      </c>
      <c r="S1602" s="31"/>
      <c r="T1602" s="31"/>
      <c r="U1602" s="31"/>
    </row>
    <row r="1603" spans="1:21" x14ac:dyDescent="0.25">
      <c r="A1603" s="71" t="s">
        <v>95</v>
      </c>
      <c r="B1603" s="72">
        <v>5</v>
      </c>
      <c r="C1603" s="71" t="s">
        <v>1273</v>
      </c>
      <c r="D1603" s="70" t="s">
        <v>1055</v>
      </c>
      <c r="E1603" s="73" t="s">
        <v>96</v>
      </c>
      <c r="F1603" s="73" t="s">
        <v>1101</v>
      </c>
      <c r="G1603" s="72" t="s">
        <v>1312</v>
      </c>
      <c r="H1603" s="73" t="s">
        <v>1068</v>
      </c>
      <c r="I1603" s="85">
        <v>0</v>
      </c>
      <c r="J1603" s="85">
        <v>-1215000</v>
      </c>
      <c r="K1603" s="85">
        <v>1215000</v>
      </c>
      <c r="L1603" s="85">
        <v>0</v>
      </c>
      <c r="M1603" s="85">
        <v>0</v>
      </c>
      <c r="N1603" s="85">
        <v>0</v>
      </c>
      <c r="O1603" s="35">
        <f>ROWS($A$8:N1603)</f>
        <v>1596</v>
      </c>
      <c r="P1603" s="35" t="str">
        <f>IF($A1603='Signature Page'!$H$8,O1603,"")</f>
        <v/>
      </c>
      <c r="Q1603" s="35" t="str">
        <f>IFERROR(SMALL($P$8:$P$1794,ROWS($P$8:P1603)),"")</f>
        <v/>
      </c>
      <c r="R1603" s="31" t="str">
        <f t="shared" si="24"/>
        <v>P32051C10002</v>
      </c>
      <c r="S1603" s="31"/>
      <c r="T1603" s="31"/>
      <c r="U1603" s="31"/>
    </row>
    <row r="1604" spans="1:21" x14ac:dyDescent="0.25">
      <c r="A1604" s="71" t="s">
        <v>95</v>
      </c>
      <c r="B1604" s="72">
        <v>5</v>
      </c>
      <c r="C1604" s="71" t="s">
        <v>1277</v>
      </c>
      <c r="D1604" s="70" t="s">
        <v>1055</v>
      </c>
      <c r="E1604" s="73" t="s">
        <v>96</v>
      </c>
      <c r="F1604" s="73" t="s">
        <v>1101</v>
      </c>
      <c r="G1604" s="72" t="s">
        <v>1376</v>
      </c>
      <c r="H1604" s="73" t="s">
        <v>1068</v>
      </c>
      <c r="I1604" s="85">
        <v>496549.35</v>
      </c>
      <c r="J1604" s="85">
        <v>-4432638.8</v>
      </c>
      <c r="K1604" s="85">
        <v>4957190.07</v>
      </c>
      <c r="L1604" s="85">
        <v>0</v>
      </c>
      <c r="M1604" s="85">
        <v>0</v>
      </c>
      <c r="N1604" s="85">
        <v>1021100.62</v>
      </c>
      <c r="O1604" s="35">
        <f>ROWS($A$8:N1604)</f>
        <v>1597</v>
      </c>
      <c r="P1604" s="35" t="str">
        <f>IF($A1604='Signature Page'!$H$8,O1604,"")</f>
        <v/>
      </c>
      <c r="Q1604" s="35" t="str">
        <f>IFERROR(SMALL($P$8:$P$1794,ROWS($P$8:P1604)),"")</f>
        <v/>
      </c>
      <c r="R1604" s="31" t="str">
        <f t="shared" si="24"/>
        <v>P32051C10009</v>
      </c>
      <c r="S1604" s="31"/>
      <c r="T1604" s="31"/>
      <c r="U1604" s="31"/>
    </row>
    <row r="1605" spans="1:21" x14ac:dyDescent="0.25">
      <c r="A1605" s="71" t="s">
        <v>97</v>
      </c>
      <c r="B1605" s="72">
        <v>1</v>
      </c>
      <c r="C1605" s="71">
        <v>10010000</v>
      </c>
      <c r="D1605" s="70" t="s">
        <v>1053</v>
      </c>
      <c r="E1605" s="73" t="s">
        <v>1185</v>
      </c>
      <c r="F1605" s="73" t="s">
        <v>128</v>
      </c>
      <c r="G1605" s="72" t="s">
        <v>128</v>
      </c>
      <c r="H1605" s="73" t="s">
        <v>1068</v>
      </c>
      <c r="I1605" s="85">
        <v>0</v>
      </c>
      <c r="J1605" s="85">
        <v>0</v>
      </c>
      <c r="K1605" s="85">
        <v>10149713.98</v>
      </c>
      <c r="L1605" s="85">
        <v>-1615</v>
      </c>
      <c r="M1605" s="85">
        <v>0</v>
      </c>
      <c r="N1605" s="85">
        <v>10148098.98</v>
      </c>
      <c r="O1605" s="35">
        <f>ROWS($A$8:N1605)</f>
        <v>1598</v>
      </c>
      <c r="P1605" s="35" t="str">
        <f>IF($A1605='Signature Page'!$H$8,O1605,"")</f>
        <v/>
      </c>
      <c r="Q1605" s="35" t="str">
        <f>IFERROR(SMALL($P$8:$P$1794,ROWS($P$8:P1605)),"")</f>
        <v/>
      </c>
      <c r="R1605" s="31" t="str">
        <f t="shared" si="24"/>
        <v>P40010010000</v>
      </c>
      <c r="S1605" s="31"/>
      <c r="T1605" s="31"/>
      <c r="U1605" s="31"/>
    </row>
    <row r="1606" spans="1:21" x14ac:dyDescent="0.25">
      <c r="A1606" s="71" t="s">
        <v>97</v>
      </c>
      <c r="B1606" s="72">
        <v>1</v>
      </c>
      <c r="C1606" s="71">
        <v>10050023</v>
      </c>
      <c r="D1606" s="70" t="s">
        <v>1053</v>
      </c>
      <c r="E1606" s="73" t="s">
        <v>1185</v>
      </c>
      <c r="F1606" s="73" t="s">
        <v>128</v>
      </c>
      <c r="G1606" s="72" t="s">
        <v>1489</v>
      </c>
      <c r="H1606" s="73" t="s">
        <v>1068</v>
      </c>
      <c r="I1606" s="85">
        <v>0</v>
      </c>
      <c r="J1606" s="85">
        <v>0</v>
      </c>
      <c r="K1606" s="85">
        <v>21857414.75</v>
      </c>
      <c r="L1606" s="85">
        <v>1615</v>
      </c>
      <c r="M1606" s="85">
        <v>0</v>
      </c>
      <c r="N1606" s="85">
        <v>21859029.75</v>
      </c>
      <c r="O1606" s="35">
        <f>ROWS($A$8:N1606)</f>
        <v>1599</v>
      </c>
      <c r="P1606" s="35" t="str">
        <f>IF($A1606='Signature Page'!$H$8,O1606,"")</f>
        <v/>
      </c>
      <c r="Q1606" s="35" t="str">
        <f>IFERROR(SMALL($P$8:$P$1794,ROWS($P$8:P1606)),"")</f>
        <v/>
      </c>
      <c r="R1606" s="31" t="str">
        <f t="shared" si="24"/>
        <v>P40010050023</v>
      </c>
      <c r="S1606" s="31"/>
      <c r="T1606" s="31"/>
      <c r="U1606" s="31"/>
    </row>
    <row r="1607" spans="1:21" x14ac:dyDescent="0.25">
      <c r="A1607" s="71" t="s">
        <v>97</v>
      </c>
      <c r="B1607" s="72">
        <v>1</v>
      </c>
      <c r="C1607" s="71" t="s">
        <v>649</v>
      </c>
      <c r="D1607" s="70" t="s">
        <v>1057</v>
      </c>
      <c r="E1607" s="73" t="s">
        <v>1185</v>
      </c>
      <c r="F1607" s="73" t="s">
        <v>128</v>
      </c>
      <c r="G1607" s="72" t="s">
        <v>650</v>
      </c>
      <c r="H1607" s="73" t="s">
        <v>1068</v>
      </c>
      <c r="I1607" s="85">
        <v>-107429.45</v>
      </c>
      <c r="J1607" s="85">
        <v>-5013567.53</v>
      </c>
      <c r="K1607" s="85">
        <v>0</v>
      </c>
      <c r="L1607" s="85">
        <v>0</v>
      </c>
      <c r="M1607" s="85">
        <v>0</v>
      </c>
      <c r="N1607" s="85">
        <v>-5120996.9800000004</v>
      </c>
      <c r="O1607" s="35">
        <f>ROWS($A$8:N1607)</f>
        <v>1600</v>
      </c>
      <c r="P1607" s="35" t="str">
        <f>IF($A1607='Signature Page'!$H$8,O1607,"")</f>
        <v/>
      </c>
      <c r="Q1607" s="35" t="str">
        <f>IFERROR(SMALL($P$8:$P$1794,ROWS($P$8:P1607)),"")</f>
        <v/>
      </c>
      <c r="R1607" s="31" t="str">
        <f t="shared" si="24"/>
        <v>P40042C30000</v>
      </c>
      <c r="S1607" s="31"/>
      <c r="T1607" s="31"/>
      <c r="U1607" s="31"/>
    </row>
    <row r="1608" spans="1:21" x14ac:dyDescent="0.25">
      <c r="A1608" s="71" t="s">
        <v>97</v>
      </c>
      <c r="B1608" s="72">
        <v>1</v>
      </c>
      <c r="C1608" s="71" t="s">
        <v>777</v>
      </c>
      <c r="D1608" s="70" t="s">
        <v>1057</v>
      </c>
      <c r="E1608" s="73" t="s">
        <v>1185</v>
      </c>
      <c r="F1608" s="73" t="s">
        <v>128</v>
      </c>
      <c r="G1608" s="72" t="s">
        <v>778</v>
      </c>
      <c r="H1608" s="73" t="s">
        <v>1068</v>
      </c>
      <c r="I1608" s="85">
        <v>-91956.73</v>
      </c>
      <c r="J1608" s="85">
        <v>-20726.669999999998</v>
      </c>
      <c r="K1608" s="85">
        <v>0</v>
      </c>
      <c r="L1608" s="85">
        <v>0</v>
      </c>
      <c r="M1608" s="85">
        <v>0</v>
      </c>
      <c r="N1608" s="85">
        <v>-112683.4</v>
      </c>
      <c r="O1608" s="35">
        <f>ROWS($A$8:N1608)</f>
        <v>1601</v>
      </c>
      <c r="P1608" s="35" t="str">
        <f>IF($A1608='Signature Page'!$H$8,O1608,"")</f>
        <v/>
      </c>
      <c r="Q1608" s="35" t="str">
        <f>IFERROR(SMALL($P$8:$P$1794,ROWS($P$8:P1608)),"")</f>
        <v/>
      </c>
      <c r="R1608" s="31" t="str">
        <f t="shared" ref="R1608:R1671" si="25">CONCATENATE(A1608,C1608)</f>
        <v>P40045D70000</v>
      </c>
      <c r="S1608" s="31"/>
      <c r="T1608" s="31"/>
      <c r="U1608" s="31"/>
    </row>
    <row r="1609" spans="1:21" x14ac:dyDescent="0.25">
      <c r="A1609" s="71" t="s">
        <v>97</v>
      </c>
      <c r="B1609" s="72">
        <v>5</v>
      </c>
      <c r="C1609" s="71">
        <v>50550000</v>
      </c>
      <c r="D1609" s="70" t="s">
        <v>1055</v>
      </c>
      <c r="E1609" s="73" t="s">
        <v>1185</v>
      </c>
      <c r="F1609" s="73" t="s">
        <v>1101</v>
      </c>
      <c r="G1609" s="72" t="s">
        <v>982</v>
      </c>
      <c r="H1609" s="73" t="s">
        <v>1068</v>
      </c>
      <c r="I1609" s="85">
        <v>0</v>
      </c>
      <c r="J1609" s="85">
        <v>-2000000</v>
      </c>
      <c r="K1609" s="85">
        <v>2000000</v>
      </c>
      <c r="L1609" s="85">
        <v>0</v>
      </c>
      <c r="M1609" s="85">
        <v>0</v>
      </c>
      <c r="N1609" s="85">
        <v>0</v>
      </c>
      <c r="O1609" s="35">
        <f>ROWS($A$8:N1609)</f>
        <v>1602</v>
      </c>
      <c r="P1609" s="35" t="str">
        <f>IF($A1609='Signature Page'!$H$8,O1609,"")</f>
        <v/>
      </c>
      <c r="Q1609" s="35" t="str">
        <f>IFERROR(SMALL($P$8:$P$1794,ROWS($P$8:P1609)),"")</f>
        <v/>
      </c>
      <c r="R1609" s="31" t="str">
        <f t="shared" si="25"/>
        <v>P40050550000</v>
      </c>
      <c r="S1609" s="31"/>
      <c r="T1609" s="31"/>
      <c r="U1609" s="31"/>
    </row>
    <row r="1610" spans="1:21" x14ac:dyDescent="0.25">
      <c r="A1610" s="71" t="s">
        <v>98</v>
      </c>
      <c r="B1610" s="72">
        <v>1</v>
      </c>
      <c r="C1610" s="71">
        <v>10010000</v>
      </c>
      <c r="D1610" s="70" t="s">
        <v>1053</v>
      </c>
      <c r="E1610" s="73" t="s">
        <v>1186</v>
      </c>
      <c r="F1610" s="73" t="s">
        <v>128</v>
      </c>
      <c r="G1610" s="72" t="s">
        <v>128</v>
      </c>
      <c r="H1610" s="73" t="s">
        <v>1068</v>
      </c>
      <c r="I1610" s="85">
        <v>0</v>
      </c>
      <c r="J1610" s="85">
        <v>0</v>
      </c>
      <c r="K1610" s="85">
        <v>20999394.809999999</v>
      </c>
      <c r="L1610" s="85">
        <v>0</v>
      </c>
      <c r="M1610" s="85">
        <v>0</v>
      </c>
      <c r="N1610" s="85">
        <v>20999394.809999999</v>
      </c>
      <c r="O1610" s="35">
        <f>ROWS($A$8:N1610)</f>
        <v>1603</v>
      </c>
      <c r="P1610" s="35" t="str">
        <f>IF($A1610='Signature Page'!$H$8,O1610,"")</f>
        <v/>
      </c>
      <c r="Q1610" s="35" t="str">
        <f>IFERROR(SMALL($P$8:$P$1794,ROWS($P$8:P1610)),"")</f>
        <v/>
      </c>
      <c r="R1610" s="31" t="str">
        <f t="shared" si="25"/>
        <v>P45010010000</v>
      </c>
      <c r="S1610" s="31"/>
      <c r="T1610" s="31"/>
      <c r="U1610" s="31"/>
    </row>
    <row r="1611" spans="1:21" x14ac:dyDescent="0.25">
      <c r="A1611" s="71" t="s">
        <v>98</v>
      </c>
      <c r="B1611" s="72">
        <v>5</v>
      </c>
      <c r="C1611" s="71" t="s">
        <v>1533</v>
      </c>
      <c r="D1611" s="70" t="s">
        <v>1556</v>
      </c>
      <c r="E1611" s="73" t="s">
        <v>1186</v>
      </c>
      <c r="F1611" s="73" t="s">
        <v>1101</v>
      </c>
      <c r="G1611" s="72" t="s">
        <v>1534</v>
      </c>
      <c r="H1611" s="73" t="s">
        <v>1068</v>
      </c>
      <c r="I1611" s="85">
        <v>0</v>
      </c>
      <c r="J1611" s="85">
        <v>-9676716.0700000003</v>
      </c>
      <c r="K1611" s="85">
        <v>0</v>
      </c>
      <c r="L1611" s="85">
        <v>0</v>
      </c>
      <c r="M1611" s="85">
        <v>0</v>
      </c>
      <c r="N1611" s="85">
        <v>-9676716.0700000003</v>
      </c>
      <c r="O1611" s="35">
        <f>ROWS($A$8:N1611)</f>
        <v>1604</v>
      </c>
      <c r="P1611" s="35" t="str">
        <f>IF($A1611='Signature Page'!$H$8,O1611,"")</f>
        <v/>
      </c>
      <c r="Q1611" s="35" t="str">
        <f>IFERROR(SMALL($P$8:$P$1794,ROWS($P$8:P1611)),"")</f>
        <v/>
      </c>
      <c r="R1611" s="31" t="str">
        <f t="shared" si="25"/>
        <v>P45041C70027</v>
      </c>
      <c r="S1611" s="31"/>
      <c r="T1611" s="31"/>
      <c r="U1611" s="31"/>
    </row>
    <row r="1612" spans="1:21" x14ac:dyDescent="0.25">
      <c r="A1612" s="71" t="s">
        <v>98</v>
      </c>
      <c r="B1612" s="72">
        <v>1</v>
      </c>
      <c r="C1612" s="71">
        <v>43430000</v>
      </c>
      <c r="D1612" s="70" t="s">
        <v>1055</v>
      </c>
      <c r="E1612" s="73" t="s">
        <v>1186</v>
      </c>
      <c r="F1612" s="73" t="s">
        <v>128</v>
      </c>
      <c r="G1612" s="72" t="s">
        <v>669</v>
      </c>
      <c r="H1612" s="73" t="s">
        <v>1068</v>
      </c>
      <c r="I1612" s="85">
        <v>-13291691.550000001</v>
      </c>
      <c r="J1612" s="85">
        <v>-247343.28</v>
      </c>
      <c r="K1612" s="85">
        <v>1995500</v>
      </c>
      <c r="L1612" s="85">
        <v>0</v>
      </c>
      <c r="M1612" s="85">
        <v>0</v>
      </c>
      <c r="N1612" s="85">
        <v>-11543534.83</v>
      </c>
      <c r="O1612" s="35">
        <f>ROWS($A$8:N1612)</f>
        <v>1605</v>
      </c>
      <c r="P1612" s="35" t="str">
        <f>IF($A1612='Signature Page'!$H$8,O1612,"")</f>
        <v/>
      </c>
      <c r="Q1612" s="35" t="str">
        <f>IFERROR(SMALL($P$8:$P$1794,ROWS($P$8:P1612)),"")</f>
        <v/>
      </c>
      <c r="R1612" s="31" t="str">
        <f t="shared" si="25"/>
        <v>P45043430000</v>
      </c>
      <c r="S1612" s="31"/>
      <c r="T1612" s="31"/>
      <c r="U1612" s="31"/>
    </row>
    <row r="1613" spans="1:21" x14ac:dyDescent="0.25">
      <c r="A1613" s="71" t="s">
        <v>98</v>
      </c>
      <c r="B1613" s="72">
        <v>18</v>
      </c>
      <c r="C1613" s="71">
        <v>44820000</v>
      </c>
      <c r="D1613" s="70" t="s">
        <v>1055</v>
      </c>
      <c r="E1613" s="73" t="s">
        <v>1186</v>
      </c>
      <c r="F1613" s="73" t="s">
        <v>1184</v>
      </c>
      <c r="G1613" s="72" t="s">
        <v>719</v>
      </c>
      <c r="H1613" s="73" t="s">
        <v>1068</v>
      </c>
      <c r="I1613" s="85">
        <v>-48136450.219999999</v>
      </c>
      <c r="J1613" s="85">
        <v>-5953576.7599999998</v>
      </c>
      <c r="K1613" s="85">
        <v>8595255.9000000004</v>
      </c>
      <c r="L1613" s="85">
        <v>0</v>
      </c>
      <c r="M1613" s="85">
        <v>0</v>
      </c>
      <c r="N1613" s="85">
        <v>-45494771.079999998</v>
      </c>
      <c r="O1613" s="35">
        <f>ROWS($A$8:N1613)</f>
        <v>1606</v>
      </c>
      <c r="P1613" s="35" t="str">
        <f>IF($A1613='Signature Page'!$H$8,O1613,"")</f>
        <v/>
      </c>
      <c r="Q1613" s="35" t="str">
        <f>IFERROR(SMALL($P$8:$P$1794,ROWS($P$8:P1613)),"")</f>
        <v/>
      </c>
      <c r="R1613" s="31" t="str">
        <f t="shared" si="25"/>
        <v>P45044820000</v>
      </c>
      <c r="S1613" s="31"/>
      <c r="T1613" s="31"/>
      <c r="U1613" s="31"/>
    </row>
    <row r="1614" spans="1:21" x14ac:dyDescent="0.25">
      <c r="A1614" s="71" t="s">
        <v>98</v>
      </c>
      <c r="B1614" s="72">
        <v>18</v>
      </c>
      <c r="C1614" s="71" t="s">
        <v>825</v>
      </c>
      <c r="D1614" s="70" t="s">
        <v>1055</v>
      </c>
      <c r="E1614" s="73" t="s">
        <v>1186</v>
      </c>
      <c r="F1614" s="73" t="s">
        <v>1184</v>
      </c>
      <c r="G1614" s="72" t="s">
        <v>826</v>
      </c>
      <c r="H1614" s="73" t="s">
        <v>1068</v>
      </c>
      <c r="I1614" s="85">
        <v>-326679576</v>
      </c>
      <c r="J1614" s="85">
        <v>-12998180.640000001</v>
      </c>
      <c r="K1614" s="85">
        <v>-498204</v>
      </c>
      <c r="L1614" s="85">
        <v>0</v>
      </c>
      <c r="M1614" s="85">
        <v>0</v>
      </c>
      <c r="N1614" s="85">
        <v>-340175960.63999999</v>
      </c>
      <c r="O1614" s="35">
        <f>ROWS($A$8:N1614)</f>
        <v>1607</v>
      </c>
      <c r="P1614" s="35" t="str">
        <f>IF($A1614='Signature Page'!$H$8,O1614,"")</f>
        <v/>
      </c>
      <c r="Q1614" s="35" t="str">
        <f>IFERROR(SMALL($P$8:$P$1794,ROWS($P$8:P1614)),"")</f>
        <v/>
      </c>
      <c r="R1614" s="31" t="str">
        <f t="shared" si="25"/>
        <v>P45046B30000</v>
      </c>
      <c r="S1614" s="31"/>
      <c r="T1614" s="31"/>
      <c r="U1614" s="31"/>
    </row>
    <row r="1615" spans="1:21" x14ac:dyDescent="0.25">
      <c r="A1615" s="71" t="s">
        <v>98</v>
      </c>
      <c r="B1615" s="72">
        <v>18</v>
      </c>
      <c r="C1615" s="71" t="s">
        <v>827</v>
      </c>
      <c r="D1615" s="70" t="s">
        <v>1055</v>
      </c>
      <c r="E1615" s="73" t="s">
        <v>1186</v>
      </c>
      <c r="F1615" s="73" t="s">
        <v>1184</v>
      </c>
      <c r="G1615" s="72" t="s">
        <v>828</v>
      </c>
      <c r="H1615" s="73" t="s">
        <v>1068</v>
      </c>
      <c r="I1615" s="85">
        <v>-948326834.46000004</v>
      </c>
      <c r="J1615" s="85">
        <v>-36278880.25</v>
      </c>
      <c r="K1615" s="85">
        <v>414706</v>
      </c>
      <c r="L1615" s="85">
        <v>0</v>
      </c>
      <c r="M1615" s="85">
        <v>0</v>
      </c>
      <c r="N1615" s="85">
        <v>-984191008.71000004</v>
      </c>
      <c r="O1615" s="35">
        <f>ROWS($A$8:N1615)</f>
        <v>1608</v>
      </c>
      <c r="P1615" s="35" t="str">
        <f>IF($A1615='Signature Page'!$H$8,O1615,"")</f>
        <v/>
      </c>
      <c r="Q1615" s="35" t="str">
        <f>IFERROR(SMALL($P$8:$P$1794,ROWS($P$8:P1615)),"")</f>
        <v/>
      </c>
      <c r="R1615" s="31" t="str">
        <f t="shared" si="25"/>
        <v>P45046B40000</v>
      </c>
      <c r="S1615" s="31"/>
      <c r="T1615" s="31"/>
      <c r="U1615" s="31"/>
    </row>
    <row r="1616" spans="1:21" x14ac:dyDescent="0.25">
      <c r="A1616" s="71" t="s">
        <v>98</v>
      </c>
      <c r="B1616" s="72">
        <v>18</v>
      </c>
      <c r="C1616" s="71">
        <v>48470000</v>
      </c>
      <c r="D1616" s="70" t="s">
        <v>1055</v>
      </c>
      <c r="E1616" s="73" t="s">
        <v>1186</v>
      </c>
      <c r="F1616" s="73" t="s">
        <v>1184</v>
      </c>
      <c r="G1616" s="72" t="s">
        <v>887</v>
      </c>
      <c r="H1616" s="73" t="s">
        <v>1068</v>
      </c>
      <c r="I1616" s="85">
        <v>-573949.24</v>
      </c>
      <c r="J1616" s="85">
        <v>-38432.11</v>
      </c>
      <c r="K1616" s="85">
        <v>196461.53</v>
      </c>
      <c r="L1616" s="85">
        <v>0</v>
      </c>
      <c r="M1616" s="85">
        <v>0</v>
      </c>
      <c r="N1616" s="85">
        <v>-415919.82</v>
      </c>
      <c r="O1616" s="35">
        <f>ROWS($A$8:N1616)</f>
        <v>1609</v>
      </c>
      <c r="P1616" s="35" t="str">
        <f>IF($A1616='Signature Page'!$H$8,O1616,"")</f>
        <v/>
      </c>
      <c r="Q1616" s="35" t="str">
        <f>IFERROR(SMALL($P$8:$P$1794,ROWS($P$8:P1616)),"")</f>
        <v/>
      </c>
      <c r="R1616" s="31" t="str">
        <f t="shared" si="25"/>
        <v>P45048470000</v>
      </c>
      <c r="S1616" s="31"/>
      <c r="T1616" s="31"/>
      <c r="U1616" s="31"/>
    </row>
    <row r="1617" spans="1:21" x14ac:dyDescent="0.25">
      <c r="A1617" s="71" t="s">
        <v>98</v>
      </c>
      <c r="B1617" s="72">
        <v>18</v>
      </c>
      <c r="C1617" s="71">
        <v>48490000</v>
      </c>
      <c r="D1617" s="70" t="s">
        <v>1055</v>
      </c>
      <c r="E1617" s="73" t="s">
        <v>1186</v>
      </c>
      <c r="F1617" s="73" t="s">
        <v>1184</v>
      </c>
      <c r="G1617" s="72" t="s">
        <v>888</v>
      </c>
      <c r="H1617" s="73" t="s">
        <v>1068</v>
      </c>
      <c r="I1617" s="85">
        <v>-1821796.72</v>
      </c>
      <c r="J1617" s="85">
        <v>-430117.31</v>
      </c>
      <c r="K1617" s="85">
        <v>521921.35</v>
      </c>
      <c r="L1617" s="85">
        <v>0</v>
      </c>
      <c r="M1617" s="85">
        <v>0</v>
      </c>
      <c r="N1617" s="85">
        <v>-1729992.68</v>
      </c>
      <c r="O1617" s="35">
        <f>ROWS($A$8:N1617)</f>
        <v>1610</v>
      </c>
      <c r="P1617" s="35" t="str">
        <f>IF($A1617='Signature Page'!$H$8,O1617,"")</f>
        <v/>
      </c>
      <c r="Q1617" s="35" t="str">
        <f>IFERROR(SMALL($P$8:$P$1794,ROWS($P$8:P1617)),"")</f>
        <v/>
      </c>
      <c r="R1617" s="31" t="str">
        <f t="shared" si="25"/>
        <v>P45048490000</v>
      </c>
      <c r="S1617" s="31"/>
      <c r="T1617" s="31"/>
      <c r="U1617" s="31"/>
    </row>
    <row r="1618" spans="1:21" x14ac:dyDescent="0.25">
      <c r="A1618" s="71" t="s">
        <v>98</v>
      </c>
      <c r="B1618" s="72">
        <v>5</v>
      </c>
      <c r="C1618" s="71" t="s">
        <v>1511</v>
      </c>
      <c r="D1618" s="70" t="s">
        <v>1055</v>
      </c>
      <c r="E1618" s="73" t="s">
        <v>1186</v>
      </c>
      <c r="F1618" s="73" t="s">
        <v>1101</v>
      </c>
      <c r="G1618" s="72" t="s">
        <v>1512</v>
      </c>
      <c r="H1618" s="73" t="s">
        <v>1068</v>
      </c>
      <c r="I1618" s="85">
        <v>0</v>
      </c>
      <c r="J1618" s="85">
        <v>-1486633226</v>
      </c>
      <c r="K1618" s="85">
        <v>11896609.890000001</v>
      </c>
      <c r="L1618" s="85">
        <v>0</v>
      </c>
      <c r="M1618" s="85">
        <v>0</v>
      </c>
      <c r="N1618" s="85">
        <v>-1474736616.1099999</v>
      </c>
      <c r="O1618" s="35">
        <f>ROWS($A$8:N1618)</f>
        <v>1611</v>
      </c>
      <c r="P1618" s="35" t="str">
        <f>IF($A1618='Signature Page'!$H$8,O1618,"")</f>
        <v/>
      </c>
      <c r="Q1618" s="35" t="str">
        <f>IFERROR(SMALL($P$8:$P$1794,ROWS($P$8:P1618)),"")</f>
        <v/>
      </c>
      <c r="R1618" s="31" t="str">
        <f t="shared" si="25"/>
        <v>P45051C70027</v>
      </c>
      <c r="S1618" s="31"/>
      <c r="T1618" s="31"/>
      <c r="U1618" s="31"/>
    </row>
    <row r="1619" spans="1:21" x14ac:dyDescent="0.25">
      <c r="A1619" s="71" t="s">
        <v>99</v>
      </c>
      <c r="B1619" s="72">
        <v>1</v>
      </c>
      <c r="C1619" s="71">
        <v>30350000</v>
      </c>
      <c r="D1619" s="70" t="s">
        <v>1053</v>
      </c>
      <c r="E1619" s="73" t="s">
        <v>100</v>
      </c>
      <c r="F1619" s="73" t="s">
        <v>128</v>
      </c>
      <c r="G1619" s="72" t="s">
        <v>144</v>
      </c>
      <c r="H1619" s="73" t="s">
        <v>1056</v>
      </c>
      <c r="I1619" s="85">
        <v>-2197477.04</v>
      </c>
      <c r="J1619" s="85">
        <v>-6060074.6699999999</v>
      </c>
      <c r="K1619" s="85">
        <v>6054394.2300000004</v>
      </c>
      <c r="L1619" s="85">
        <v>330</v>
      </c>
      <c r="M1619" s="85">
        <v>0</v>
      </c>
      <c r="N1619" s="85">
        <v>-2202827.48</v>
      </c>
      <c r="O1619" s="35">
        <f>ROWS($A$8:N1619)</f>
        <v>1612</v>
      </c>
      <c r="P1619" s="35" t="str">
        <f>IF($A1619='Signature Page'!$H$8,O1619,"")</f>
        <v/>
      </c>
      <c r="Q1619" s="35" t="str">
        <f>IFERROR(SMALL($P$8:$P$1794,ROWS($P$8:P1619)),"")</f>
        <v/>
      </c>
      <c r="R1619" s="31" t="str">
        <f t="shared" si="25"/>
        <v>R04030350000</v>
      </c>
      <c r="S1619" s="31"/>
      <c r="T1619" s="31"/>
      <c r="U1619" s="31"/>
    </row>
    <row r="1620" spans="1:21" x14ac:dyDescent="0.25">
      <c r="A1620" s="71" t="s">
        <v>99</v>
      </c>
      <c r="B1620" s="72">
        <v>5</v>
      </c>
      <c r="C1620" s="71">
        <v>34170002</v>
      </c>
      <c r="D1620" s="70" t="s">
        <v>1057</v>
      </c>
      <c r="E1620" s="73" t="s">
        <v>100</v>
      </c>
      <c r="F1620" s="73" t="s">
        <v>1101</v>
      </c>
      <c r="G1620" s="72" t="s">
        <v>1111</v>
      </c>
      <c r="H1620" s="73" t="s">
        <v>1056</v>
      </c>
      <c r="I1620" s="85">
        <v>-981313.95</v>
      </c>
      <c r="J1620" s="85">
        <v>0</v>
      </c>
      <c r="K1620" s="85">
        <v>95093.62</v>
      </c>
      <c r="L1620" s="85">
        <v>0</v>
      </c>
      <c r="M1620" s="85">
        <v>0</v>
      </c>
      <c r="N1620" s="85">
        <v>-886220.33</v>
      </c>
      <c r="O1620" s="35">
        <f>ROWS($A$8:N1620)</f>
        <v>1613</v>
      </c>
      <c r="P1620" s="35" t="str">
        <f>IF($A1620='Signature Page'!$H$8,O1620,"")</f>
        <v/>
      </c>
      <c r="Q1620" s="35" t="str">
        <f>IFERROR(SMALL($P$8:$P$1794,ROWS($P$8:P1620)),"")</f>
        <v/>
      </c>
      <c r="R1620" s="31" t="str">
        <f t="shared" si="25"/>
        <v>R04034170002</v>
      </c>
      <c r="S1620" s="31"/>
      <c r="T1620" s="31"/>
      <c r="U1620" s="31"/>
    </row>
    <row r="1621" spans="1:21" x14ac:dyDescent="0.25">
      <c r="A1621" s="71" t="s">
        <v>99</v>
      </c>
      <c r="B1621" s="72">
        <v>1</v>
      </c>
      <c r="C1621" s="71">
        <v>39580000</v>
      </c>
      <c r="D1621" s="70" t="s">
        <v>1057</v>
      </c>
      <c r="E1621" s="73" t="s">
        <v>100</v>
      </c>
      <c r="F1621" s="73" t="s">
        <v>128</v>
      </c>
      <c r="G1621" s="72" t="s">
        <v>579</v>
      </c>
      <c r="H1621" s="73" t="s">
        <v>1056</v>
      </c>
      <c r="I1621" s="85">
        <v>-5158.09</v>
      </c>
      <c r="J1621" s="85">
        <v>-626</v>
      </c>
      <c r="K1621" s="85">
        <v>0</v>
      </c>
      <c r="L1621" s="85">
        <v>-330</v>
      </c>
      <c r="M1621" s="85">
        <v>0</v>
      </c>
      <c r="N1621" s="85">
        <v>-6114.09</v>
      </c>
      <c r="O1621" s="35">
        <f>ROWS($A$8:N1621)</f>
        <v>1614</v>
      </c>
      <c r="P1621" s="35" t="str">
        <f>IF($A1621='Signature Page'!$H$8,O1621,"")</f>
        <v/>
      </c>
      <c r="Q1621" s="35" t="str">
        <f>IFERROR(SMALL($P$8:$P$1794,ROWS($P$8:P1621)),"")</f>
        <v/>
      </c>
      <c r="R1621" s="31" t="str">
        <f t="shared" si="25"/>
        <v>R04039580000</v>
      </c>
      <c r="S1621" s="31"/>
      <c r="T1621" s="31"/>
      <c r="U1621" s="31"/>
    </row>
    <row r="1622" spans="1:21" x14ac:dyDescent="0.25">
      <c r="A1622" s="71" t="s">
        <v>101</v>
      </c>
      <c r="B1622" s="72">
        <v>1</v>
      </c>
      <c r="C1622" s="71">
        <v>10010000</v>
      </c>
      <c r="D1622" s="70" t="s">
        <v>1053</v>
      </c>
      <c r="E1622" s="73" t="s">
        <v>102</v>
      </c>
      <c r="F1622" s="73" t="s">
        <v>128</v>
      </c>
      <c r="G1622" s="72" t="s">
        <v>128</v>
      </c>
      <c r="H1622" s="73" t="s">
        <v>1056</v>
      </c>
      <c r="I1622" s="85">
        <v>0</v>
      </c>
      <c r="J1622" s="85">
        <v>0</v>
      </c>
      <c r="K1622" s="85">
        <v>28357270.84</v>
      </c>
      <c r="L1622" s="85">
        <v>-9285</v>
      </c>
      <c r="M1622" s="85">
        <v>0</v>
      </c>
      <c r="N1622" s="85">
        <v>28347985.84</v>
      </c>
      <c r="O1622" s="35">
        <f>ROWS($A$8:N1622)</f>
        <v>1615</v>
      </c>
      <c r="P1622" s="35" t="str">
        <f>IF($A1622='Signature Page'!$H$8,O1622,"")</f>
        <v/>
      </c>
      <c r="Q1622" s="35" t="str">
        <f>IFERROR(SMALL($P$8:$P$1794,ROWS($P$8:P1622)),"")</f>
        <v/>
      </c>
      <c r="R1622" s="31" t="str">
        <f t="shared" si="25"/>
        <v>R06010010000</v>
      </c>
      <c r="S1622" s="31"/>
      <c r="T1622" s="31"/>
      <c r="U1622" s="31"/>
    </row>
    <row r="1623" spans="1:21" x14ac:dyDescent="0.25">
      <c r="A1623" s="71" t="s">
        <v>101</v>
      </c>
      <c r="B1623" s="72">
        <v>1</v>
      </c>
      <c r="C1623" s="71">
        <v>10050023</v>
      </c>
      <c r="D1623" s="70" t="s">
        <v>1053</v>
      </c>
      <c r="E1623" s="73" t="s">
        <v>102</v>
      </c>
      <c r="F1623" s="73" t="s">
        <v>128</v>
      </c>
      <c r="G1623" s="72" t="s">
        <v>1489</v>
      </c>
      <c r="H1623" s="73" t="s">
        <v>1056</v>
      </c>
      <c r="I1623" s="85">
        <v>0</v>
      </c>
      <c r="J1623" s="85">
        <v>0</v>
      </c>
      <c r="K1623" s="85">
        <v>0</v>
      </c>
      <c r="L1623" s="85">
        <v>9285</v>
      </c>
      <c r="M1623" s="85">
        <v>0</v>
      </c>
      <c r="N1623" s="85">
        <v>9285</v>
      </c>
      <c r="O1623" s="35">
        <f>ROWS($A$8:N1623)</f>
        <v>1616</v>
      </c>
      <c r="P1623" s="35" t="str">
        <f>IF($A1623='Signature Page'!$H$8,O1623,"")</f>
        <v/>
      </c>
      <c r="Q1623" s="35" t="str">
        <f>IFERROR(SMALL($P$8:$P$1794,ROWS($P$8:P1623)),"")</f>
        <v/>
      </c>
      <c r="R1623" s="31" t="str">
        <f t="shared" si="25"/>
        <v>R06010050023</v>
      </c>
      <c r="S1623" s="31"/>
      <c r="T1623" s="31"/>
      <c r="U1623" s="31"/>
    </row>
    <row r="1624" spans="1:21" x14ac:dyDescent="0.25">
      <c r="A1624" s="71" t="s">
        <v>101</v>
      </c>
      <c r="B1624" s="72">
        <v>1</v>
      </c>
      <c r="C1624" s="71">
        <v>30350000</v>
      </c>
      <c r="D1624" s="70" t="s">
        <v>1055</v>
      </c>
      <c r="E1624" s="73" t="s">
        <v>102</v>
      </c>
      <c r="F1624" s="73" t="s">
        <v>128</v>
      </c>
      <c r="G1624" s="72" t="s">
        <v>144</v>
      </c>
      <c r="H1624" s="73" t="s">
        <v>1056</v>
      </c>
      <c r="I1624" s="85">
        <v>-6493871.1200000001</v>
      </c>
      <c r="J1624" s="85">
        <v>-9270662.8599999994</v>
      </c>
      <c r="K1624" s="85">
        <v>9200507.1799999997</v>
      </c>
      <c r="L1624" s="85">
        <v>0</v>
      </c>
      <c r="M1624" s="85">
        <v>0</v>
      </c>
      <c r="N1624" s="85">
        <v>-6564026.7999999998</v>
      </c>
      <c r="O1624" s="35">
        <f>ROWS($A$8:N1624)</f>
        <v>1617</v>
      </c>
      <c r="P1624" s="35" t="str">
        <f>IF($A1624='Signature Page'!$H$8,O1624,"")</f>
        <v/>
      </c>
      <c r="Q1624" s="35" t="str">
        <f>IFERROR(SMALL($P$8:$P$1794,ROWS($P$8:P1624)),"")</f>
        <v/>
      </c>
      <c r="R1624" s="31" t="str">
        <f t="shared" si="25"/>
        <v>R06030350000</v>
      </c>
      <c r="S1624" s="31"/>
      <c r="T1624" s="31"/>
      <c r="U1624" s="31"/>
    </row>
    <row r="1625" spans="1:21" x14ac:dyDescent="0.25">
      <c r="A1625" s="71" t="s">
        <v>101</v>
      </c>
      <c r="B1625" s="72">
        <v>59</v>
      </c>
      <c r="C1625" s="71">
        <v>32830000</v>
      </c>
      <c r="D1625" s="70" t="s">
        <v>1054</v>
      </c>
      <c r="E1625" s="73" t="s">
        <v>102</v>
      </c>
      <c r="F1625" s="73" t="s">
        <v>1110</v>
      </c>
      <c r="G1625" s="72" t="s">
        <v>288</v>
      </c>
      <c r="H1625" s="73" t="s">
        <v>1056</v>
      </c>
      <c r="I1625" s="85">
        <v>0</v>
      </c>
      <c r="J1625" s="85">
        <v>-42</v>
      </c>
      <c r="K1625" s="85">
        <v>42</v>
      </c>
      <c r="L1625" s="85">
        <v>0</v>
      </c>
      <c r="M1625" s="85">
        <v>0</v>
      </c>
      <c r="N1625" s="85">
        <v>0</v>
      </c>
      <c r="O1625" s="35">
        <f>ROWS($A$8:N1625)</f>
        <v>1618</v>
      </c>
      <c r="P1625" s="35" t="str">
        <f>IF($A1625='Signature Page'!$H$8,O1625,"")</f>
        <v/>
      </c>
      <c r="Q1625" s="35" t="str">
        <f>IFERROR(SMALL($P$8:$P$1794,ROWS($P$8:P1625)),"")</f>
        <v/>
      </c>
      <c r="R1625" s="31" t="str">
        <f t="shared" si="25"/>
        <v>R06032830000</v>
      </c>
      <c r="S1625" s="31"/>
      <c r="T1625" s="31"/>
      <c r="U1625" s="31"/>
    </row>
    <row r="1626" spans="1:21" x14ac:dyDescent="0.25">
      <c r="A1626" s="71" t="s">
        <v>101</v>
      </c>
      <c r="B1626" s="72">
        <v>5</v>
      </c>
      <c r="C1626" s="71">
        <v>34170000</v>
      </c>
      <c r="D1626" s="70" t="s">
        <v>1055</v>
      </c>
      <c r="E1626" s="73" t="s">
        <v>102</v>
      </c>
      <c r="F1626" s="73" t="s">
        <v>1101</v>
      </c>
      <c r="G1626" s="72" t="s">
        <v>339</v>
      </c>
      <c r="H1626" s="73" t="s">
        <v>1056</v>
      </c>
      <c r="I1626" s="85">
        <v>-66252.23</v>
      </c>
      <c r="J1626" s="85">
        <v>-9846.3700000000008</v>
      </c>
      <c r="K1626" s="85">
        <v>200200.41</v>
      </c>
      <c r="L1626" s="85">
        <v>-300000</v>
      </c>
      <c r="M1626" s="85">
        <v>0</v>
      </c>
      <c r="N1626" s="85">
        <v>-175898.19</v>
      </c>
      <c r="O1626" s="35">
        <f>ROWS($A$8:N1626)</f>
        <v>1619</v>
      </c>
      <c r="P1626" s="35" t="str">
        <f>IF($A1626='Signature Page'!$H$8,O1626,"")</f>
        <v/>
      </c>
      <c r="Q1626" s="35" t="str">
        <f>IFERROR(SMALL($P$8:$P$1794,ROWS($P$8:P1626)),"")</f>
        <v/>
      </c>
      <c r="R1626" s="31" t="str">
        <f t="shared" si="25"/>
        <v>R06034170000</v>
      </c>
      <c r="S1626" s="31"/>
      <c r="T1626" s="31"/>
      <c r="U1626" s="31"/>
    </row>
    <row r="1627" spans="1:21" x14ac:dyDescent="0.25">
      <c r="A1627" s="71" t="s">
        <v>101</v>
      </c>
      <c r="B1627" s="72">
        <v>5</v>
      </c>
      <c r="C1627" s="71">
        <v>34170002</v>
      </c>
      <c r="D1627" s="70" t="s">
        <v>1057</v>
      </c>
      <c r="E1627" s="73" t="s">
        <v>102</v>
      </c>
      <c r="F1627" s="73" t="s">
        <v>1101</v>
      </c>
      <c r="G1627" s="72" t="s">
        <v>1111</v>
      </c>
      <c r="H1627" s="73" t="s">
        <v>1056</v>
      </c>
      <c r="I1627" s="85">
        <v>-1784541.02</v>
      </c>
      <c r="J1627" s="85">
        <v>0</v>
      </c>
      <c r="K1627" s="85">
        <v>454786.62</v>
      </c>
      <c r="L1627" s="85">
        <v>0</v>
      </c>
      <c r="M1627" s="85">
        <v>0</v>
      </c>
      <c r="N1627" s="85">
        <v>-1329754.3999999999</v>
      </c>
      <c r="O1627" s="35">
        <f>ROWS($A$8:N1627)</f>
        <v>1620</v>
      </c>
      <c r="P1627" s="35" t="str">
        <f>IF($A1627='Signature Page'!$H$8,O1627,"")</f>
        <v/>
      </c>
      <c r="Q1627" s="35" t="str">
        <f>IFERROR(SMALL($P$8:$P$1794,ROWS($P$8:P1627)),"")</f>
        <v/>
      </c>
      <c r="R1627" s="31" t="str">
        <f t="shared" si="25"/>
        <v>R06034170002</v>
      </c>
      <c r="S1627" s="31"/>
      <c r="T1627" s="31"/>
      <c r="U1627" s="31"/>
    </row>
    <row r="1628" spans="1:21" x14ac:dyDescent="0.25">
      <c r="A1628" s="71" t="s">
        <v>101</v>
      </c>
      <c r="B1628" s="72">
        <v>5</v>
      </c>
      <c r="C1628" s="71">
        <v>36500000</v>
      </c>
      <c r="D1628" s="70" t="s">
        <v>1055</v>
      </c>
      <c r="E1628" s="73" t="s">
        <v>102</v>
      </c>
      <c r="F1628" s="73" t="s">
        <v>1101</v>
      </c>
      <c r="G1628" s="72" t="s">
        <v>440</v>
      </c>
      <c r="H1628" s="73" t="s">
        <v>1056</v>
      </c>
      <c r="I1628" s="85">
        <v>-507.26</v>
      </c>
      <c r="J1628" s="85">
        <v>-268.74</v>
      </c>
      <c r="K1628" s="85">
        <v>0</v>
      </c>
      <c r="L1628" s="85">
        <v>0</v>
      </c>
      <c r="M1628" s="85">
        <v>0</v>
      </c>
      <c r="N1628" s="85">
        <v>-776</v>
      </c>
      <c r="O1628" s="35">
        <f>ROWS($A$8:N1628)</f>
        <v>1621</v>
      </c>
      <c r="P1628" s="35" t="str">
        <f>IF($A1628='Signature Page'!$H$8,O1628,"")</f>
        <v/>
      </c>
      <c r="Q1628" s="35" t="str">
        <f>IFERROR(SMALL($P$8:$P$1794,ROWS($P$8:P1628)),"")</f>
        <v/>
      </c>
      <c r="R1628" s="31" t="str">
        <f t="shared" si="25"/>
        <v>R06036500000</v>
      </c>
      <c r="S1628" s="31"/>
      <c r="T1628" s="31"/>
      <c r="U1628" s="31"/>
    </row>
    <row r="1629" spans="1:21" x14ac:dyDescent="0.25">
      <c r="A1629" s="71" t="s">
        <v>101</v>
      </c>
      <c r="B1629" s="72">
        <v>24</v>
      </c>
      <c r="C1629" s="71" t="s">
        <v>568</v>
      </c>
      <c r="D1629" s="70" t="s">
        <v>1055</v>
      </c>
      <c r="E1629" s="73" t="s">
        <v>102</v>
      </c>
      <c r="F1629" s="73" t="s">
        <v>1187</v>
      </c>
      <c r="G1629" s="72" t="s">
        <v>569</v>
      </c>
      <c r="H1629" s="73" t="s">
        <v>1056</v>
      </c>
      <c r="I1629" s="85">
        <v>-3408178.6</v>
      </c>
      <c r="J1629" s="85">
        <v>-43658122.770000003</v>
      </c>
      <c r="K1629" s="85">
        <v>41546446.770000003</v>
      </c>
      <c r="L1629" s="85">
        <v>0</v>
      </c>
      <c r="M1629" s="85">
        <v>0</v>
      </c>
      <c r="N1629" s="85">
        <v>-5519854.5999999996</v>
      </c>
      <c r="O1629" s="35">
        <f>ROWS($A$8:N1629)</f>
        <v>1622</v>
      </c>
      <c r="P1629" s="35" t="str">
        <f>IF($A1629='Signature Page'!$H$8,O1629,"")</f>
        <v/>
      </c>
      <c r="Q1629" s="35" t="str">
        <f>IFERROR(SMALL($P$8:$P$1794,ROWS($P$8:P1629)),"")</f>
        <v/>
      </c>
      <c r="R1629" s="31" t="str">
        <f t="shared" si="25"/>
        <v>R06038J30000</v>
      </c>
      <c r="S1629" s="31"/>
      <c r="T1629" s="31"/>
      <c r="U1629" s="31"/>
    </row>
    <row r="1630" spans="1:21" x14ac:dyDescent="0.25">
      <c r="A1630" s="71" t="s">
        <v>101</v>
      </c>
      <c r="B1630" s="72">
        <v>24</v>
      </c>
      <c r="C1630" s="71">
        <v>41290000</v>
      </c>
      <c r="D1630" s="70" t="s">
        <v>1055</v>
      </c>
      <c r="E1630" s="73" t="s">
        <v>102</v>
      </c>
      <c r="F1630" s="73" t="s">
        <v>1187</v>
      </c>
      <c r="G1630" s="72" t="s">
        <v>621</v>
      </c>
      <c r="H1630" s="73" t="s">
        <v>1056</v>
      </c>
      <c r="I1630" s="85">
        <v>-9897019.0800000001</v>
      </c>
      <c r="J1630" s="85">
        <v>-2365765.89</v>
      </c>
      <c r="K1630" s="85">
        <v>2484718.7599999998</v>
      </c>
      <c r="L1630" s="85">
        <v>0</v>
      </c>
      <c r="M1630" s="85">
        <v>0</v>
      </c>
      <c r="N1630" s="85">
        <v>-9778066.2100000009</v>
      </c>
      <c r="O1630" s="35">
        <f>ROWS($A$8:N1630)</f>
        <v>1623</v>
      </c>
      <c r="P1630" s="35" t="str">
        <f>IF($A1630='Signature Page'!$H$8,O1630,"")</f>
        <v/>
      </c>
      <c r="Q1630" s="35" t="str">
        <f>IFERROR(SMALL($P$8:$P$1794,ROWS($P$8:P1630)),"")</f>
        <v/>
      </c>
      <c r="R1630" s="31" t="str">
        <f t="shared" si="25"/>
        <v>R06041290000</v>
      </c>
      <c r="S1630" s="31"/>
      <c r="T1630" s="31"/>
      <c r="U1630" s="31"/>
    </row>
    <row r="1631" spans="1:21" x14ac:dyDescent="0.25">
      <c r="A1631" s="71" t="s">
        <v>101</v>
      </c>
      <c r="B1631" s="72">
        <v>5</v>
      </c>
      <c r="C1631" s="71" t="s">
        <v>1552</v>
      </c>
      <c r="D1631" s="70" t="s">
        <v>1556</v>
      </c>
      <c r="E1631" s="73" t="s">
        <v>102</v>
      </c>
      <c r="F1631" s="73" t="s">
        <v>1101</v>
      </c>
      <c r="G1631" s="72" t="s">
        <v>1553</v>
      </c>
      <c r="H1631" s="73" t="s">
        <v>1056</v>
      </c>
      <c r="I1631" s="85">
        <v>0</v>
      </c>
      <c r="J1631" s="85">
        <v>-586487.31999999995</v>
      </c>
      <c r="K1631" s="85">
        <v>0</v>
      </c>
      <c r="L1631" s="85">
        <v>-1656314.77</v>
      </c>
      <c r="M1631" s="85">
        <v>0</v>
      </c>
      <c r="N1631" s="85">
        <v>-2242802.09</v>
      </c>
      <c r="O1631" s="35">
        <f>ROWS($A$8:N1631)</f>
        <v>1624</v>
      </c>
      <c r="P1631" s="35" t="str">
        <f>IF($A1631='Signature Page'!$H$8,O1631,"")</f>
        <v/>
      </c>
      <c r="Q1631" s="35" t="str">
        <f>IFERROR(SMALL($P$8:$P$1794,ROWS($P$8:P1631)),"")</f>
        <v/>
      </c>
      <c r="R1631" s="31" t="str">
        <f t="shared" si="25"/>
        <v>R06041C70028</v>
      </c>
      <c r="S1631" s="31"/>
      <c r="T1631" s="31"/>
      <c r="U1631" s="31"/>
    </row>
    <row r="1632" spans="1:21" x14ac:dyDescent="0.25">
      <c r="A1632" s="71" t="s">
        <v>101</v>
      </c>
      <c r="B1632" s="72">
        <v>15</v>
      </c>
      <c r="C1632" s="71">
        <v>47150000</v>
      </c>
      <c r="D1632" s="70" t="s">
        <v>1055</v>
      </c>
      <c r="E1632" s="73" t="s">
        <v>102</v>
      </c>
      <c r="F1632" s="73" t="s">
        <v>1188</v>
      </c>
      <c r="G1632" s="72" t="s">
        <v>855</v>
      </c>
      <c r="H1632" s="73" t="s">
        <v>1056</v>
      </c>
      <c r="I1632" s="85">
        <v>-135268.94</v>
      </c>
      <c r="J1632" s="85">
        <v>-2819.37</v>
      </c>
      <c r="K1632" s="85">
        <v>44275.45</v>
      </c>
      <c r="L1632" s="85">
        <v>0</v>
      </c>
      <c r="M1632" s="85">
        <v>0</v>
      </c>
      <c r="N1632" s="85">
        <v>-93812.86</v>
      </c>
      <c r="O1632" s="35">
        <f>ROWS($A$8:N1632)</f>
        <v>1625</v>
      </c>
      <c r="P1632" s="35" t="str">
        <f>IF($A1632='Signature Page'!$H$8,O1632,"")</f>
        <v/>
      </c>
      <c r="Q1632" s="35" t="str">
        <f>IFERROR(SMALL($P$8:$P$1794,ROWS($P$8:P1632)),"")</f>
        <v/>
      </c>
      <c r="R1632" s="31" t="str">
        <f t="shared" si="25"/>
        <v>R06047150000</v>
      </c>
      <c r="S1632" s="31"/>
      <c r="T1632" s="31"/>
      <c r="U1632" s="31"/>
    </row>
    <row r="1633" spans="1:21" x14ac:dyDescent="0.25">
      <c r="A1633" s="71" t="s">
        <v>101</v>
      </c>
      <c r="B1633" s="72">
        <v>15</v>
      </c>
      <c r="C1633" s="71">
        <v>47440000</v>
      </c>
      <c r="D1633" s="70" t="s">
        <v>1055</v>
      </c>
      <c r="E1633" s="73" t="s">
        <v>102</v>
      </c>
      <c r="F1633" s="73" t="s">
        <v>1188</v>
      </c>
      <c r="G1633" s="72" t="s">
        <v>860</v>
      </c>
      <c r="H1633" s="73" t="s">
        <v>1056</v>
      </c>
      <c r="I1633" s="85">
        <v>-1912904.6</v>
      </c>
      <c r="J1633" s="85">
        <v>-191247.07</v>
      </c>
      <c r="K1633" s="85">
        <v>211740.14</v>
      </c>
      <c r="L1633" s="85">
        <v>0</v>
      </c>
      <c r="M1633" s="85">
        <v>0</v>
      </c>
      <c r="N1633" s="85">
        <v>-1892411.53</v>
      </c>
      <c r="O1633" s="35">
        <f>ROWS($A$8:N1633)</f>
        <v>1626</v>
      </c>
      <c r="P1633" s="35" t="str">
        <f>IF($A1633='Signature Page'!$H$8,O1633,"")</f>
        <v/>
      </c>
      <c r="Q1633" s="35" t="str">
        <f>IFERROR(SMALL($P$8:$P$1794,ROWS($P$8:P1633)),"")</f>
        <v/>
      </c>
      <c r="R1633" s="31" t="str">
        <f t="shared" si="25"/>
        <v>R06047440000</v>
      </c>
      <c r="S1633" s="31"/>
      <c r="T1633" s="31"/>
      <c r="U1633" s="31"/>
    </row>
    <row r="1634" spans="1:21" x14ac:dyDescent="0.25">
      <c r="A1634" s="71" t="s">
        <v>101</v>
      </c>
      <c r="B1634" s="72">
        <v>1</v>
      </c>
      <c r="C1634" s="71" t="s">
        <v>866</v>
      </c>
      <c r="D1634" s="70" t="s">
        <v>1057</v>
      </c>
      <c r="E1634" s="73" t="s">
        <v>102</v>
      </c>
      <c r="F1634" s="73" t="s">
        <v>128</v>
      </c>
      <c r="G1634" s="72" t="s">
        <v>867</v>
      </c>
      <c r="H1634" s="73" t="s">
        <v>1056</v>
      </c>
      <c r="I1634" s="85">
        <v>-11244812.279999999</v>
      </c>
      <c r="J1634" s="85">
        <v>-33323.39</v>
      </c>
      <c r="K1634" s="85">
        <v>0</v>
      </c>
      <c r="L1634" s="85">
        <v>0</v>
      </c>
      <c r="M1634" s="85">
        <v>0</v>
      </c>
      <c r="N1634" s="85">
        <v>-11278135.67</v>
      </c>
      <c r="O1634" s="35">
        <f>ROWS($A$8:N1634)</f>
        <v>1627</v>
      </c>
      <c r="P1634" s="35" t="str">
        <f>IF($A1634='Signature Page'!$H$8,O1634,"")</f>
        <v/>
      </c>
      <c r="Q1634" s="35" t="str">
        <f>IFERROR(SMALL($P$8:$P$1794,ROWS($P$8:P1634)),"")</f>
        <v/>
      </c>
      <c r="R1634" s="31" t="str">
        <f t="shared" si="25"/>
        <v>R06047C60000</v>
      </c>
      <c r="S1634" s="31"/>
      <c r="T1634" s="31"/>
      <c r="U1634" s="31"/>
    </row>
    <row r="1635" spans="1:21" x14ac:dyDescent="0.25">
      <c r="A1635" s="71" t="s">
        <v>101</v>
      </c>
      <c r="B1635" s="72">
        <v>1</v>
      </c>
      <c r="C1635" s="71" t="s">
        <v>868</v>
      </c>
      <c r="D1635" s="70" t="s">
        <v>1055</v>
      </c>
      <c r="E1635" s="73" t="s">
        <v>102</v>
      </c>
      <c r="F1635" s="73" t="s">
        <v>128</v>
      </c>
      <c r="G1635" s="72" t="s">
        <v>869</v>
      </c>
      <c r="H1635" s="73" t="s">
        <v>1056</v>
      </c>
      <c r="I1635" s="85">
        <v>-7991352.9299999997</v>
      </c>
      <c r="J1635" s="85">
        <v>-106960.27</v>
      </c>
      <c r="K1635" s="85">
        <v>48779.81</v>
      </c>
      <c r="L1635" s="85">
        <v>0</v>
      </c>
      <c r="M1635" s="85">
        <v>0</v>
      </c>
      <c r="N1635" s="85">
        <v>-8049533.3899999997</v>
      </c>
      <c r="O1635" s="35">
        <f>ROWS($A$8:N1635)</f>
        <v>1628</v>
      </c>
      <c r="P1635" s="35" t="str">
        <f>IF($A1635='Signature Page'!$H$8,O1635,"")</f>
        <v/>
      </c>
      <c r="Q1635" s="35" t="str">
        <f>IFERROR(SMALL($P$8:$P$1794,ROWS($P$8:P1635)),"")</f>
        <v/>
      </c>
      <c r="R1635" s="31" t="str">
        <f t="shared" si="25"/>
        <v>R06047C60001</v>
      </c>
      <c r="S1635" s="31"/>
      <c r="T1635" s="31"/>
      <c r="U1635" s="31"/>
    </row>
    <row r="1636" spans="1:21" x14ac:dyDescent="0.25">
      <c r="A1636" s="71" t="s">
        <v>101</v>
      </c>
      <c r="B1636" s="72">
        <v>5</v>
      </c>
      <c r="C1636" s="71">
        <v>50550000</v>
      </c>
      <c r="D1636" s="70" t="s">
        <v>1055</v>
      </c>
      <c r="E1636" s="73" t="s">
        <v>102</v>
      </c>
      <c r="F1636" s="73" t="s">
        <v>1101</v>
      </c>
      <c r="G1636" s="72" t="s">
        <v>982</v>
      </c>
      <c r="H1636" s="73" t="s">
        <v>1056</v>
      </c>
      <c r="I1636" s="85">
        <v>0</v>
      </c>
      <c r="J1636" s="85">
        <v>-954517.58</v>
      </c>
      <c r="K1636" s="85">
        <v>954517.58</v>
      </c>
      <c r="L1636" s="85">
        <v>0</v>
      </c>
      <c r="M1636" s="85">
        <v>0</v>
      </c>
      <c r="N1636" s="85">
        <v>1.16415321826935E-10</v>
      </c>
      <c r="O1636" s="35">
        <f>ROWS($A$8:N1636)</f>
        <v>1629</v>
      </c>
      <c r="P1636" s="35" t="str">
        <f>IF($A1636='Signature Page'!$H$8,O1636,"")</f>
        <v/>
      </c>
      <c r="Q1636" s="35" t="str">
        <f>IFERROR(SMALL($P$8:$P$1794,ROWS($P$8:P1636)),"")</f>
        <v/>
      </c>
      <c r="R1636" s="31" t="str">
        <f t="shared" si="25"/>
        <v>R06050550000</v>
      </c>
      <c r="S1636" s="31"/>
      <c r="T1636" s="31"/>
      <c r="U1636" s="31"/>
    </row>
    <row r="1637" spans="1:21" x14ac:dyDescent="0.25">
      <c r="A1637" s="71" t="s">
        <v>101</v>
      </c>
      <c r="B1637" s="72">
        <v>5</v>
      </c>
      <c r="C1637" s="71" t="s">
        <v>1535</v>
      </c>
      <c r="D1637" s="70" t="s">
        <v>1055</v>
      </c>
      <c r="E1637" s="73" t="s">
        <v>102</v>
      </c>
      <c r="F1637" s="73" t="s">
        <v>1101</v>
      </c>
      <c r="G1637" s="72" t="s">
        <v>1536</v>
      </c>
      <c r="H1637" s="73" t="s">
        <v>1056</v>
      </c>
      <c r="I1637" s="85">
        <v>0</v>
      </c>
      <c r="J1637" s="85">
        <v>-215890659.77000001</v>
      </c>
      <c r="K1637" s="85">
        <v>96792.1</v>
      </c>
      <c r="L1637" s="85">
        <v>1656314.77</v>
      </c>
      <c r="M1637" s="85">
        <v>0</v>
      </c>
      <c r="N1637" s="85">
        <v>-214137552.90000001</v>
      </c>
      <c r="O1637" s="35">
        <f>ROWS($A$8:N1637)</f>
        <v>1630</v>
      </c>
      <c r="P1637" s="35" t="str">
        <f>IF($A1637='Signature Page'!$H$8,O1637,"")</f>
        <v/>
      </c>
      <c r="Q1637" s="35" t="str">
        <f>IFERROR(SMALL($P$8:$P$1794,ROWS($P$8:P1637)),"")</f>
        <v/>
      </c>
      <c r="R1637" s="31" t="str">
        <f t="shared" si="25"/>
        <v>R06051C70028</v>
      </c>
      <c r="S1637" s="31"/>
      <c r="T1637" s="31"/>
      <c r="U1637" s="31"/>
    </row>
    <row r="1638" spans="1:21" x14ac:dyDescent="0.25">
      <c r="A1638" s="71" t="s">
        <v>101</v>
      </c>
      <c r="B1638" s="72">
        <v>5</v>
      </c>
      <c r="C1638" s="71" t="s">
        <v>1554</v>
      </c>
      <c r="D1638" s="70" t="s">
        <v>1055</v>
      </c>
      <c r="E1638" s="73" t="s">
        <v>102</v>
      </c>
      <c r="F1638" s="73" t="s">
        <v>1101</v>
      </c>
      <c r="G1638" s="72" t="s">
        <v>1555</v>
      </c>
      <c r="H1638" s="73" t="s">
        <v>1056</v>
      </c>
      <c r="I1638" s="85">
        <v>0</v>
      </c>
      <c r="J1638" s="85">
        <v>-143994</v>
      </c>
      <c r="K1638" s="85">
        <v>143994</v>
      </c>
      <c r="L1638" s="85">
        <v>0</v>
      </c>
      <c r="M1638" s="85">
        <v>0</v>
      </c>
      <c r="N1638" s="85">
        <v>0</v>
      </c>
      <c r="O1638" s="35">
        <f>ROWS($A$8:N1638)</f>
        <v>1631</v>
      </c>
      <c r="P1638" s="35" t="str">
        <f>IF($A1638='Signature Page'!$H$8,O1638,"")</f>
        <v/>
      </c>
      <c r="Q1638" s="35" t="str">
        <f>IFERROR(SMALL($P$8:$P$1794,ROWS($P$8:P1638)),"")</f>
        <v/>
      </c>
      <c r="R1638" s="31" t="str">
        <f t="shared" si="25"/>
        <v>R06051C70030</v>
      </c>
      <c r="S1638" s="31"/>
      <c r="T1638" s="31"/>
      <c r="U1638" s="31"/>
    </row>
    <row r="1639" spans="1:21" x14ac:dyDescent="0.25">
      <c r="A1639" s="71" t="s">
        <v>101</v>
      </c>
      <c r="B1639" s="72">
        <v>5</v>
      </c>
      <c r="C1639" s="71" t="s">
        <v>1537</v>
      </c>
      <c r="D1639" s="70" t="s">
        <v>1055</v>
      </c>
      <c r="E1639" s="73" t="s">
        <v>102</v>
      </c>
      <c r="F1639" s="73" t="s">
        <v>1101</v>
      </c>
      <c r="G1639" s="72" t="s">
        <v>1538</v>
      </c>
      <c r="H1639" s="73" t="s">
        <v>1056</v>
      </c>
      <c r="I1639" s="85">
        <v>0</v>
      </c>
      <c r="J1639" s="85">
        <v>-1365000</v>
      </c>
      <c r="K1639" s="85">
        <v>1581919.62</v>
      </c>
      <c r="L1639" s="85">
        <v>0</v>
      </c>
      <c r="M1639" s="85">
        <v>0</v>
      </c>
      <c r="N1639" s="85">
        <v>216919.62</v>
      </c>
      <c r="O1639" s="35">
        <f>ROWS($A$8:N1639)</f>
        <v>1632</v>
      </c>
      <c r="P1639" s="35" t="str">
        <f>IF($A1639='Signature Page'!$H$8,O1639,"")</f>
        <v/>
      </c>
      <c r="Q1639" s="35" t="str">
        <f>IFERROR(SMALL($P$8:$P$1794,ROWS($P$8:P1639)),"")</f>
        <v/>
      </c>
      <c r="R1639" s="31" t="str">
        <f t="shared" si="25"/>
        <v>R06051D10000</v>
      </c>
      <c r="S1639" s="31"/>
      <c r="T1639" s="31"/>
      <c r="U1639" s="31"/>
    </row>
    <row r="1640" spans="1:21" x14ac:dyDescent="0.25">
      <c r="A1640" s="71" t="s">
        <v>101</v>
      </c>
      <c r="B1640" s="72">
        <v>50</v>
      </c>
      <c r="C1640" s="71" t="s">
        <v>1539</v>
      </c>
      <c r="D1640" s="70" t="s">
        <v>1055</v>
      </c>
      <c r="E1640" s="73" t="s">
        <v>102</v>
      </c>
      <c r="F1640" s="73" t="s">
        <v>1131</v>
      </c>
      <c r="G1640" s="72" t="s">
        <v>1540</v>
      </c>
      <c r="H1640" s="73" t="s">
        <v>1056</v>
      </c>
      <c r="I1640" s="85">
        <v>0</v>
      </c>
      <c r="J1640" s="85">
        <v>-98043.19</v>
      </c>
      <c r="K1640" s="85">
        <v>98043.19</v>
      </c>
      <c r="L1640" s="85">
        <v>0</v>
      </c>
      <c r="M1640" s="85">
        <v>0</v>
      </c>
      <c r="N1640" s="85">
        <v>0</v>
      </c>
      <c r="O1640" s="35">
        <f>ROWS($A$8:N1640)</f>
        <v>1633</v>
      </c>
      <c r="P1640" s="35" t="str">
        <f>IF($A1640='Signature Page'!$H$8,O1640,"")</f>
        <v/>
      </c>
      <c r="Q1640" s="35" t="str">
        <f>IFERROR(SMALL($P$8:$P$1794,ROWS($P$8:P1640)),"")</f>
        <v/>
      </c>
      <c r="R1640" s="31" t="str">
        <f t="shared" si="25"/>
        <v>R06052S80000</v>
      </c>
      <c r="S1640" s="31"/>
      <c r="T1640" s="31"/>
      <c r="U1640" s="31"/>
    </row>
    <row r="1641" spans="1:21" x14ac:dyDescent="0.25">
      <c r="A1641" s="71" t="s">
        <v>103</v>
      </c>
      <c r="B1641" s="72">
        <v>1</v>
      </c>
      <c r="C1641" s="71">
        <v>10010000</v>
      </c>
      <c r="D1641" s="70" t="s">
        <v>1053</v>
      </c>
      <c r="E1641" s="73" t="s">
        <v>1189</v>
      </c>
      <c r="F1641" s="73" t="s">
        <v>128</v>
      </c>
      <c r="G1641" s="72" t="s">
        <v>128</v>
      </c>
      <c r="H1641" s="73" t="s">
        <v>1056</v>
      </c>
      <c r="I1641" s="85">
        <v>-104915.52</v>
      </c>
      <c r="J1641" s="85">
        <v>0</v>
      </c>
      <c r="K1641" s="85">
        <v>2701043.1</v>
      </c>
      <c r="L1641" s="85">
        <v>-24221</v>
      </c>
      <c r="M1641" s="85">
        <v>0</v>
      </c>
      <c r="N1641" s="85">
        <v>2571906.58</v>
      </c>
      <c r="O1641" s="35">
        <f>ROWS($A$8:N1641)</f>
        <v>1634</v>
      </c>
      <c r="P1641" s="35" t="str">
        <f>IF($A1641='Signature Page'!$H$8,O1641,"")</f>
        <v/>
      </c>
      <c r="Q1641" s="35" t="str">
        <f>IFERROR(SMALL($P$8:$P$1794,ROWS($P$8:P1641)),"")</f>
        <v/>
      </c>
      <c r="R1641" s="31" t="str">
        <f t="shared" si="25"/>
        <v>R08010010000</v>
      </c>
      <c r="S1641" s="31"/>
      <c r="T1641" s="31"/>
      <c r="U1641" s="31"/>
    </row>
    <row r="1642" spans="1:21" x14ac:dyDescent="0.25">
      <c r="A1642" s="71" t="s">
        <v>103</v>
      </c>
      <c r="B1642" s="72">
        <v>1</v>
      </c>
      <c r="C1642" s="71">
        <v>10050023</v>
      </c>
      <c r="D1642" s="70" t="s">
        <v>1053</v>
      </c>
      <c r="E1642" s="73" t="s">
        <v>1189</v>
      </c>
      <c r="F1642" s="73" t="s">
        <v>128</v>
      </c>
      <c r="G1642" s="72" t="s">
        <v>1489</v>
      </c>
      <c r="H1642" s="73" t="s">
        <v>1056</v>
      </c>
      <c r="I1642" s="85">
        <v>0</v>
      </c>
      <c r="J1642" s="85">
        <v>0</v>
      </c>
      <c r="K1642" s="85">
        <v>0</v>
      </c>
      <c r="L1642" s="85">
        <v>24221</v>
      </c>
      <c r="M1642" s="85">
        <v>0</v>
      </c>
      <c r="N1642" s="85">
        <v>24221</v>
      </c>
      <c r="O1642" s="35">
        <f>ROWS($A$8:N1642)</f>
        <v>1635</v>
      </c>
      <c r="P1642" s="35" t="str">
        <f>IF($A1642='Signature Page'!$H$8,O1642,"")</f>
        <v/>
      </c>
      <c r="Q1642" s="35" t="str">
        <f>IFERROR(SMALL($P$8:$P$1794,ROWS($P$8:P1642)),"")</f>
        <v/>
      </c>
      <c r="R1642" s="31" t="str">
        <f t="shared" si="25"/>
        <v>R08010050023</v>
      </c>
      <c r="S1642" s="31"/>
      <c r="T1642" s="31"/>
      <c r="U1642" s="31"/>
    </row>
    <row r="1643" spans="1:21" x14ac:dyDescent="0.25">
      <c r="A1643" s="71" t="s">
        <v>103</v>
      </c>
      <c r="B1643" s="72">
        <v>1</v>
      </c>
      <c r="C1643" s="71">
        <v>28370000</v>
      </c>
      <c r="D1643" s="70" t="s">
        <v>1053</v>
      </c>
      <c r="E1643" s="73" t="s">
        <v>1189</v>
      </c>
      <c r="F1643" s="73" t="s">
        <v>128</v>
      </c>
      <c r="G1643" s="72" t="s">
        <v>137</v>
      </c>
      <c r="H1643" s="73" t="s">
        <v>1056</v>
      </c>
      <c r="I1643" s="85">
        <v>0</v>
      </c>
      <c r="J1643" s="85">
        <v>-1411262.93</v>
      </c>
      <c r="K1643" s="85">
        <v>0</v>
      </c>
      <c r="L1643" s="85">
        <v>0</v>
      </c>
      <c r="M1643" s="85">
        <v>0</v>
      </c>
      <c r="N1643" s="85">
        <v>-1411262.93</v>
      </c>
      <c r="O1643" s="35">
        <f>ROWS($A$8:N1643)</f>
        <v>1636</v>
      </c>
      <c r="P1643" s="35" t="str">
        <f>IF($A1643='Signature Page'!$H$8,O1643,"")</f>
        <v/>
      </c>
      <c r="Q1643" s="35" t="str">
        <f>IFERROR(SMALL($P$8:$P$1794,ROWS($P$8:P1643)),"")</f>
        <v/>
      </c>
      <c r="R1643" s="31" t="str">
        <f t="shared" si="25"/>
        <v>R08028370000</v>
      </c>
      <c r="S1643" s="31"/>
      <c r="T1643" s="31"/>
      <c r="U1643" s="31"/>
    </row>
    <row r="1644" spans="1:21" x14ac:dyDescent="0.25">
      <c r="A1644" s="71" t="s">
        <v>103</v>
      </c>
      <c r="B1644" s="72">
        <v>250</v>
      </c>
      <c r="C1644" s="71">
        <v>30037000</v>
      </c>
      <c r="D1644" s="70" t="s">
        <v>1057</v>
      </c>
      <c r="E1644" s="73" t="s">
        <v>1189</v>
      </c>
      <c r="F1644" s="73" t="s">
        <v>1116</v>
      </c>
      <c r="G1644" s="72" t="s">
        <v>140</v>
      </c>
      <c r="H1644" s="73" t="s">
        <v>1056</v>
      </c>
      <c r="I1644" s="85">
        <v>-20205.16</v>
      </c>
      <c r="J1644" s="85">
        <v>0</v>
      </c>
      <c r="K1644" s="85">
        <v>0</v>
      </c>
      <c r="L1644" s="85">
        <v>0</v>
      </c>
      <c r="M1644" s="85">
        <v>0</v>
      </c>
      <c r="N1644" s="85">
        <v>-20205.16</v>
      </c>
      <c r="O1644" s="35">
        <f>ROWS($A$8:N1644)</f>
        <v>1637</v>
      </c>
      <c r="P1644" s="35" t="str">
        <f>IF($A1644='Signature Page'!$H$8,O1644,"")</f>
        <v/>
      </c>
      <c r="Q1644" s="35" t="str">
        <f>IFERROR(SMALL($P$8:$P$1794,ROWS($P$8:P1644)),"")</f>
        <v/>
      </c>
      <c r="R1644" s="31" t="str">
        <f t="shared" si="25"/>
        <v>R08030037000</v>
      </c>
      <c r="S1644" s="31"/>
      <c r="T1644" s="31"/>
      <c r="U1644" s="31"/>
    </row>
    <row r="1645" spans="1:21" x14ac:dyDescent="0.25">
      <c r="A1645" s="71" t="s">
        <v>103</v>
      </c>
      <c r="B1645" s="72">
        <v>1</v>
      </c>
      <c r="C1645" s="71">
        <v>30350000</v>
      </c>
      <c r="D1645" s="70" t="s">
        <v>1053</v>
      </c>
      <c r="E1645" s="73" t="s">
        <v>1189</v>
      </c>
      <c r="F1645" s="73" t="s">
        <v>128</v>
      </c>
      <c r="G1645" s="72" t="s">
        <v>144</v>
      </c>
      <c r="H1645" s="73" t="s">
        <v>1056</v>
      </c>
      <c r="I1645" s="85">
        <v>-80491.94</v>
      </c>
      <c r="J1645" s="85">
        <v>0</v>
      </c>
      <c r="K1645" s="85">
        <v>0</v>
      </c>
      <c r="L1645" s="85">
        <v>0</v>
      </c>
      <c r="M1645" s="85">
        <v>0</v>
      </c>
      <c r="N1645" s="85">
        <v>-80491.94</v>
      </c>
      <c r="O1645" s="35">
        <f>ROWS($A$8:N1645)</f>
        <v>1638</v>
      </c>
      <c r="P1645" s="35" t="str">
        <f>IF($A1645='Signature Page'!$H$8,O1645,"")</f>
        <v/>
      </c>
      <c r="Q1645" s="35" t="str">
        <f>IFERROR(SMALL($P$8:$P$1794,ROWS($P$8:P1645)),"")</f>
        <v/>
      </c>
      <c r="R1645" s="31" t="str">
        <f t="shared" si="25"/>
        <v>R08030350000</v>
      </c>
      <c r="S1645" s="31"/>
      <c r="T1645" s="31"/>
      <c r="U1645" s="31"/>
    </row>
    <row r="1646" spans="1:21" x14ac:dyDescent="0.25">
      <c r="A1646" s="71" t="s">
        <v>103</v>
      </c>
      <c r="B1646" s="72">
        <v>1</v>
      </c>
      <c r="C1646" s="71">
        <v>30370000</v>
      </c>
      <c r="D1646" s="70" t="s">
        <v>1055</v>
      </c>
      <c r="E1646" s="73" t="s">
        <v>1189</v>
      </c>
      <c r="F1646" s="73" t="s">
        <v>128</v>
      </c>
      <c r="G1646" s="72" t="s">
        <v>202</v>
      </c>
      <c r="H1646" s="73" t="s">
        <v>1056</v>
      </c>
      <c r="I1646" s="85">
        <v>-14121138.859999999</v>
      </c>
      <c r="J1646" s="85">
        <v>-2585127.9300000002</v>
      </c>
      <c r="K1646" s="85">
        <v>0</v>
      </c>
      <c r="L1646" s="85">
        <v>750000</v>
      </c>
      <c r="M1646" s="85">
        <v>0</v>
      </c>
      <c r="N1646" s="85">
        <v>-15956266.789999999</v>
      </c>
      <c r="O1646" s="35">
        <f>ROWS($A$8:N1646)</f>
        <v>1639</v>
      </c>
      <c r="P1646" s="35" t="str">
        <f>IF($A1646='Signature Page'!$H$8,O1646,"")</f>
        <v/>
      </c>
      <c r="Q1646" s="35" t="str">
        <f>IFERROR(SMALL($P$8:$P$1794,ROWS($P$8:P1646)),"")</f>
        <v/>
      </c>
      <c r="R1646" s="31" t="str">
        <f t="shared" si="25"/>
        <v>R08030370000</v>
      </c>
      <c r="S1646" s="31"/>
      <c r="T1646" s="31"/>
      <c r="U1646" s="31"/>
    </row>
    <row r="1647" spans="1:21" x14ac:dyDescent="0.25">
      <c r="A1647" s="71" t="s">
        <v>103</v>
      </c>
      <c r="B1647" s="72">
        <v>1</v>
      </c>
      <c r="C1647" s="71" t="s">
        <v>1232</v>
      </c>
      <c r="D1647" s="70" t="s">
        <v>1057</v>
      </c>
      <c r="E1647" s="73" t="s">
        <v>1189</v>
      </c>
      <c r="F1647" s="73" t="s">
        <v>128</v>
      </c>
      <c r="G1647" s="72" t="s">
        <v>1233</v>
      </c>
      <c r="H1647" s="73" t="s">
        <v>1056</v>
      </c>
      <c r="I1647" s="85">
        <v>-88727.08</v>
      </c>
      <c r="J1647" s="85">
        <v>0</v>
      </c>
      <c r="K1647" s="85">
        <v>35726.39</v>
      </c>
      <c r="L1647" s="85">
        <v>0</v>
      </c>
      <c r="M1647" s="85">
        <v>0</v>
      </c>
      <c r="N1647" s="85">
        <v>-53000.69</v>
      </c>
      <c r="O1647" s="35">
        <f>ROWS($A$8:N1647)</f>
        <v>1640</v>
      </c>
      <c r="P1647" s="35" t="str">
        <f>IF($A1647='Signature Page'!$H$8,O1647,"")</f>
        <v/>
      </c>
      <c r="Q1647" s="35" t="str">
        <f>IFERROR(SMALL($P$8:$P$1794,ROWS($P$8:P1647)),"")</f>
        <v/>
      </c>
      <c r="R1647" s="31" t="str">
        <f t="shared" si="25"/>
        <v>R08031C30000</v>
      </c>
      <c r="S1647" s="31"/>
      <c r="T1647" s="31"/>
      <c r="U1647" s="31"/>
    </row>
    <row r="1648" spans="1:21" x14ac:dyDescent="0.25">
      <c r="A1648" s="71" t="s">
        <v>103</v>
      </c>
      <c r="B1648" s="72">
        <v>1</v>
      </c>
      <c r="C1648" s="71">
        <v>38440000</v>
      </c>
      <c r="D1648" s="70" t="s">
        <v>1055</v>
      </c>
      <c r="E1648" s="73" t="s">
        <v>1189</v>
      </c>
      <c r="F1648" s="73" t="s">
        <v>128</v>
      </c>
      <c r="G1648" s="72" t="s">
        <v>541</v>
      </c>
      <c r="H1648" s="73" t="s">
        <v>1056</v>
      </c>
      <c r="I1648" s="85">
        <v>-2714248.45</v>
      </c>
      <c r="J1648" s="85">
        <v>-2823180.67</v>
      </c>
      <c r="K1648" s="85">
        <v>4770336.7300000004</v>
      </c>
      <c r="L1648" s="85">
        <v>-750000</v>
      </c>
      <c r="M1648" s="85">
        <v>0</v>
      </c>
      <c r="N1648" s="85">
        <v>-1517092.39</v>
      </c>
      <c r="O1648" s="35">
        <f>ROWS($A$8:N1648)</f>
        <v>1641</v>
      </c>
      <c r="P1648" s="35" t="str">
        <f>IF($A1648='Signature Page'!$H$8,O1648,"")</f>
        <v/>
      </c>
      <c r="Q1648" s="35" t="str">
        <f>IFERROR(SMALL($P$8:$P$1794,ROWS($P$8:P1648)),"")</f>
        <v/>
      </c>
      <c r="R1648" s="31" t="str">
        <f t="shared" si="25"/>
        <v>R08038440000</v>
      </c>
      <c r="S1648" s="31"/>
      <c r="T1648" s="31"/>
      <c r="U1648" s="31"/>
    </row>
    <row r="1649" spans="1:21" x14ac:dyDescent="0.25">
      <c r="A1649" s="71" t="s">
        <v>103</v>
      </c>
      <c r="B1649" s="72">
        <v>1</v>
      </c>
      <c r="C1649" s="71">
        <v>39580000</v>
      </c>
      <c r="D1649" s="70" t="s">
        <v>1057</v>
      </c>
      <c r="E1649" s="73" t="s">
        <v>1189</v>
      </c>
      <c r="F1649" s="73" t="s">
        <v>128</v>
      </c>
      <c r="G1649" s="72" t="s">
        <v>579</v>
      </c>
      <c r="H1649" s="73" t="s">
        <v>1056</v>
      </c>
      <c r="I1649" s="85">
        <v>-788.9</v>
      </c>
      <c r="J1649" s="85">
        <v>0</v>
      </c>
      <c r="K1649" s="85">
        <v>0</v>
      </c>
      <c r="L1649" s="85">
        <v>0</v>
      </c>
      <c r="M1649" s="85">
        <v>0</v>
      </c>
      <c r="N1649" s="85">
        <v>-788.9</v>
      </c>
      <c r="O1649" s="35">
        <f>ROWS($A$8:N1649)</f>
        <v>1642</v>
      </c>
      <c r="P1649" s="35" t="str">
        <f>IF($A1649='Signature Page'!$H$8,O1649,"")</f>
        <v/>
      </c>
      <c r="Q1649" s="35" t="str">
        <f>IFERROR(SMALL($P$8:$P$1794,ROWS($P$8:P1649)),"")</f>
        <v/>
      </c>
      <c r="R1649" s="31" t="str">
        <f t="shared" si="25"/>
        <v>R08039580000</v>
      </c>
      <c r="S1649" s="31"/>
      <c r="T1649" s="31"/>
      <c r="U1649" s="31"/>
    </row>
    <row r="1650" spans="1:21" x14ac:dyDescent="0.25">
      <c r="A1650" s="71" t="s">
        <v>103</v>
      </c>
      <c r="B1650" s="72">
        <v>1</v>
      </c>
      <c r="C1650" s="71" t="s">
        <v>908</v>
      </c>
      <c r="D1650" s="70" t="s">
        <v>1054</v>
      </c>
      <c r="E1650" s="73" t="s">
        <v>1189</v>
      </c>
      <c r="F1650" s="73" t="s">
        <v>128</v>
      </c>
      <c r="G1650" s="72" t="s">
        <v>1390</v>
      </c>
      <c r="H1650" s="73" t="s">
        <v>1056</v>
      </c>
      <c r="I1650" s="85">
        <v>-80669.48</v>
      </c>
      <c r="J1650" s="85">
        <v>-491.78</v>
      </c>
      <c r="K1650" s="85">
        <v>0</v>
      </c>
      <c r="L1650" s="85">
        <v>0</v>
      </c>
      <c r="M1650" s="85">
        <v>0</v>
      </c>
      <c r="N1650" s="85">
        <v>-81161.259999999995</v>
      </c>
      <c r="O1650" s="35">
        <f>ROWS($A$8:N1650)</f>
        <v>1643</v>
      </c>
      <c r="P1650" s="35" t="str">
        <f>IF($A1650='Signature Page'!$H$8,O1650,"")</f>
        <v/>
      </c>
      <c r="Q1650" s="35" t="str">
        <f>IFERROR(SMALL($P$8:$P$1794,ROWS($P$8:P1650)),"")</f>
        <v/>
      </c>
      <c r="R1650" s="31" t="str">
        <f t="shared" si="25"/>
        <v>R08048A77000</v>
      </c>
      <c r="S1650" s="31"/>
      <c r="T1650" s="31"/>
      <c r="U1650" s="31"/>
    </row>
    <row r="1651" spans="1:21" x14ac:dyDescent="0.25">
      <c r="A1651" s="71" t="s">
        <v>103</v>
      </c>
      <c r="B1651" s="72">
        <v>1</v>
      </c>
      <c r="C1651" s="71" t="s">
        <v>909</v>
      </c>
      <c r="D1651" s="70" t="s">
        <v>1054</v>
      </c>
      <c r="E1651" s="73" t="s">
        <v>1189</v>
      </c>
      <c r="F1651" s="73" t="s">
        <v>128</v>
      </c>
      <c r="G1651" s="72" t="s">
        <v>1391</v>
      </c>
      <c r="H1651" s="73" t="s">
        <v>1056</v>
      </c>
      <c r="I1651" s="85">
        <v>-580564.04</v>
      </c>
      <c r="J1651" s="85">
        <v>-10900.77</v>
      </c>
      <c r="K1651" s="85">
        <v>0</v>
      </c>
      <c r="L1651" s="85">
        <v>0</v>
      </c>
      <c r="M1651" s="85">
        <v>0</v>
      </c>
      <c r="N1651" s="85">
        <v>-591464.81000000006</v>
      </c>
      <c r="O1651" s="35">
        <f>ROWS($A$8:N1651)</f>
        <v>1644</v>
      </c>
      <c r="P1651" s="35" t="str">
        <f>IF($A1651='Signature Page'!$H$8,O1651,"")</f>
        <v/>
      </c>
      <c r="Q1651" s="35" t="str">
        <f>IFERROR(SMALL($P$8:$P$1794,ROWS($P$8:P1651)),"")</f>
        <v/>
      </c>
      <c r="R1651" s="31" t="str">
        <f t="shared" si="25"/>
        <v>R08048B77000</v>
      </c>
      <c r="S1651" s="31"/>
      <c r="T1651" s="31"/>
      <c r="U1651" s="31"/>
    </row>
    <row r="1652" spans="1:21" x14ac:dyDescent="0.25">
      <c r="A1652" s="71" t="s">
        <v>103</v>
      </c>
      <c r="B1652" s="72">
        <v>1</v>
      </c>
      <c r="C1652" s="71" t="s">
        <v>978</v>
      </c>
      <c r="D1652" s="70" t="s">
        <v>1054</v>
      </c>
      <c r="E1652" s="73" t="s">
        <v>1189</v>
      </c>
      <c r="F1652" s="73" t="s">
        <v>128</v>
      </c>
      <c r="G1652" s="72" t="s">
        <v>979</v>
      </c>
      <c r="H1652" s="73" t="s">
        <v>1056</v>
      </c>
      <c r="I1652" s="85">
        <v>94187.23</v>
      </c>
      <c r="J1652" s="85">
        <v>-10.64</v>
      </c>
      <c r="K1652" s="85">
        <v>0</v>
      </c>
      <c r="L1652" s="85">
        <v>0</v>
      </c>
      <c r="M1652" s="85">
        <v>0</v>
      </c>
      <c r="N1652" s="85">
        <v>94176.59</v>
      </c>
      <c r="O1652" s="35">
        <f>ROWS($A$8:N1652)</f>
        <v>1645</v>
      </c>
      <c r="P1652" s="35" t="str">
        <f>IF($A1652='Signature Page'!$H$8,O1652,"")</f>
        <v/>
      </c>
      <c r="Q1652" s="35" t="str">
        <f>IFERROR(SMALL($P$8:$P$1794,ROWS($P$8:P1652)),"")</f>
        <v/>
      </c>
      <c r="R1652" s="31" t="str">
        <f t="shared" si="25"/>
        <v>R08049J87000</v>
      </c>
      <c r="S1652" s="31"/>
      <c r="T1652" s="31"/>
      <c r="U1652" s="31"/>
    </row>
    <row r="1653" spans="1:21" x14ac:dyDescent="0.25">
      <c r="A1653" s="71" t="s">
        <v>104</v>
      </c>
      <c r="B1653" s="72">
        <v>1</v>
      </c>
      <c r="C1653" s="71">
        <v>10010000</v>
      </c>
      <c r="D1653" s="70" t="s">
        <v>1053</v>
      </c>
      <c r="E1653" s="73" t="s">
        <v>1191</v>
      </c>
      <c r="F1653" s="73" t="s">
        <v>128</v>
      </c>
      <c r="G1653" s="72" t="s">
        <v>128</v>
      </c>
      <c r="H1653" s="73" t="s">
        <v>1056</v>
      </c>
      <c r="I1653" s="85">
        <v>-300</v>
      </c>
      <c r="J1653" s="85">
        <v>0</v>
      </c>
      <c r="K1653" s="85">
        <v>6800123.7599999998</v>
      </c>
      <c r="L1653" s="85">
        <v>0</v>
      </c>
      <c r="M1653" s="85">
        <v>0</v>
      </c>
      <c r="N1653" s="85">
        <v>6799823.7599999998</v>
      </c>
      <c r="O1653" s="35">
        <f>ROWS($A$8:N1653)</f>
        <v>1646</v>
      </c>
      <c r="P1653" s="35" t="str">
        <f>IF($A1653='Signature Page'!$H$8,O1653,"")</f>
        <v/>
      </c>
      <c r="Q1653" s="35" t="str">
        <f>IFERROR(SMALL($P$8:$P$1794,ROWS($P$8:P1653)),"")</f>
        <v/>
      </c>
      <c r="R1653" s="31" t="str">
        <f t="shared" si="25"/>
        <v>R20010010000</v>
      </c>
      <c r="S1653" s="31"/>
      <c r="T1653" s="31"/>
      <c r="U1653" s="31"/>
    </row>
    <row r="1654" spans="1:21" x14ac:dyDescent="0.25">
      <c r="A1654" s="71" t="s">
        <v>104</v>
      </c>
      <c r="B1654" s="72">
        <v>1</v>
      </c>
      <c r="C1654" s="71">
        <v>28370000</v>
      </c>
      <c r="D1654" s="70" t="s">
        <v>1053</v>
      </c>
      <c r="E1654" s="73" t="s">
        <v>1191</v>
      </c>
      <c r="F1654" s="73" t="s">
        <v>128</v>
      </c>
      <c r="G1654" s="72" t="s">
        <v>137</v>
      </c>
      <c r="H1654" s="73" t="s">
        <v>1056</v>
      </c>
      <c r="I1654" s="85">
        <v>0</v>
      </c>
      <c r="J1654" s="85">
        <v>-375628647.41000003</v>
      </c>
      <c r="K1654" s="85">
        <v>0</v>
      </c>
      <c r="L1654" s="85">
        <v>0</v>
      </c>
      <c r="M1654" s="85">
        <v>0</v>
      </c>
      <c r="N1654" s="85">
        <v>-375628647.41000003</v>
      </c>
      <c r="O1654" s="35">
        <f>ROWS($A$8:N1654)</f>
        <v>1647</v>
      </c>
      <c r="P1654" s="35" t="str">
        <f>IF($A1654='Signature Page'!$H$8,O1654,"")</f>
        <v/>
      </c>
      <c r="Q1654" s="35" t="str">
        <f>IFERROR(SMALL($P$8:$P$1794,ROWS($P$8:P1654)),"")</f>
        <v/>
      </c>
      <c r="R1654" s="31" t="str">
        <f t="shared" si="25"/>
        <v>R20028370000</v>
      </c>
      <c r="S1654" s="31"/>
      <c r="T1654" s="31"/>
      <c r="U1654" s="31"/>
    </row>
    <row r="1655" spans="1:21" x14ac:dyDescent="0.25">
      <c r="A1655" s="71" t="s">
        <v>104</v>
      </c>
      <c r="B1655" s="72">
        <v>1</v>
      </c>
      <c r="C1655" s="71">
        <v>30350000</v>
      </c>
      <c r="D1655" s="70" t="s">
        <v>1053</v>
      </c>
      <c r="E1655" s="73" t="s">
        <v>1191</v>
      </c>
      <c r="F1655" s="73" t="s">
        <v>128</v>
      </c>
      <c r="G1655" s="72" t="s">
        <v>144</v>
      </c>
      <c r="H1655" s="73" t="s">
        <v>1056</v>
      </c>
      <c r="I1655" s="85">
        <v>-11665862.609999999</v>
      </c>
      <c r="J1655" s="85">
        <v>-5794684.8099999996</v>
      </c>
      <c r="K1655" s="85">
        <v>3434754.19</v>
      </c>
      <c r="L1655" s="85">
        <v>0</v>
      </c>
      <c r="M1655" s="85">
        <v>0</v>
      </c>
      <c r="N1655" s="85">
        <v>-14025793.23</v>
      </c>
      <c r="O1655" s="35">
        <f>ROWS($A$8:N1655)</f>
        <v>1648</v>
      </c>
      <c r="P1655" s="35" t="str">
        <f>IF($A1655='Signature Page'!$H$8,O1655,"")</f>
        <v/>
      </c>
      <c r="Q1655" s="35" t="str">
        <f>IFERROR(SMALL($P$8:$P$1794,ROWS($P$8:P1655)),"")</f>
        <v/>
      </c>
      <c r="R1655" s="31" t="str">
        <f t="shared" si="25"/>
        <v>R20030350000</v>
      </c>
      <c r="S1655" s="31"/>
      <c r="T1655" s="31"/>
      <c r="U1655" s="31"/>
    </row>
    <row r="1656" spans="1:21" x14ac:dyDescent="0.25">
      <c r="A1656" s="71" t="s">
        <v>104</v>
      </c>
      <c r="B1656" s="72">
        <v>1</v>
      </c>
      <c r="C1656" s="71">
        <v>30980000</v>
      </c>
      <c r="D1656" s="70" t="s">
        <v>1055</v>
      </c>
      <c r="E1656" s="73" t="s">
        <v>1191</v>
      </c>
      <c r="F1656" s="73" t="s">
        <v>128</v>
      </c>
      <c r="G1656" s="72" t="s">
        <v>230</v>
      </c>
      <c r="H1656" s="73" t="s">
        <v>1056</v>
      </c>
      <c r="I1656" s="85">
        <v>-69735.009999999995</v>
      </c>
      <c r="J1656" s="85">
        <v>-154000</v>
      </c>
      <c r="K1656" s="85">
        <v>89484.12</v>
      </c>
      <c r="L1656" s="85">
        <v>0</v>
      </c>
      <c r="M1656" s="85">
        <v>0</v>
      </c>
      <c r="N1656" s="85">
        <v>-134250.89000000001</v>
      </c>
      <c r="O1656" s="35">
        <f>ROWS($A$8:N1656)</f>
        <v>1649</v>
      </c>
      <c r="P1656" s="35" t="str">
        <f>IF($A1656='Signature Page'!$H$8,O1656,"")</f>
        <v/>
      </c>
      <c r="Q1656" s="35" t="str">
        <f>IFERROR(SMALL($P$8:$P$1794,ROWS($P$8:P1656)),"")</f>
        <v/>
      </c>
      <c r="R1656" s="31" t="str">
        <f t="shared" si="25"/>
        <v>R20030980000</v>
      </c>
      <c r="S1656" s="31"/>
      <c r="T1656" s="31"/>
      <c r="U1656" s="31"/>
    </row>
    <row r="1657" spans="1:21" x14ac:dyDescent="0.25">
      <c r="A1657" s="71" t="s">
        <v>104</v>
      </c>
      <c r="B1657" s="72">
        <v>1</v>
      </c>
      <c r="C1657" s="71">
        <v>31947000</v>
      </c>
      <c r="D1657" s="70" t="s">
        <v>1054</v>
      </c>
      <c r="E1657" s="73" t="s">
        <v>1191</v>
      </c>
      <c r="F1657" s="73" t="s">
        <v>128</v>
      </c>
      <c r="G1657" s="72" t="s">
        <v>1392</v>
      </c>
      <c r="H1657" s="73" t="s">
        <v>1056</v>
      </c>
      <c r="I1657" s="85">
        <v>-5612122.5300000003</v>
      </c>
      <c r="J1657" s="85">
        <v>-2079140.83</v>
      </c>
      <c r="K1657" s="85">
        <v>0</v>
      </c>
      <c r="L1657" s="85">
        <v>0</v>
      </c>
      <c r="M1657" s="85">
        <v>0</v>
      </c>
      <c r="N1657" s="85">
        <v>-7691263.3600000003</v>
      </c>
      <c r="O1657" s="35">
        <f>ROWS($A$8:N1657)</f>
        <v>1650</v>
      </c>
      <c r="P1657" s="35" t="str">
        <f>IF($A1657='Signature Page'!$H$8,O1657,"")</f>
        <v/>
      </c>
      <c r="Q1657" s="35" t="str">
        <f>IFERROR(SMALL($P$8:$P$1794,ROWS($P$8:P1657)),"")</f>
        <v/>
      </c>
      <c r="R1657" s="31" t="str">
        <f t="shared" si="25"/>
        <v>R20031947000</v>
      </c>
      <c r="S1657" s="31"/>
      <c r="T1657" s="31"/>
      <c r="U1657" s="31"/>
    </row>
    <row r="1658" spans="1:21" x14ac:dyDescent="0.25">
      <c r="A1658" s="71" t="s">
        <v>104</v>
      </c>
      <c r="B1658" s="72">
        <v>1</v>
      </c>
      <c r="C1658" s="71">
        <v>34570000</v>
      </c>
      <c r="D1658" s="70" t="s">
        <v>1057</v>
      </c>
      <c r="E1658" s="73" t="s">
        <v>1191</v>
      </c>
      <c r="F1658" s="73" t="s">
        <v>128</v>
      </c>
      <c r="G1658" s="72" t="s">
        <v>355</v>
      </c>
      <c r="H1658" s="73" t="s">
        <v>1056</v>
      </c>
      <c r="I1658" s="85">
        <v>-4094192.93</v>
      </c>
      <c r="J1658" s="85">
        <v>0</v>
      </c>
      <c r="K1658" s="85">
        <v>-866744.06</v>
      </c>
      <c r="L1658" s="85">
        <v>0</v>
      </c>
      <c r="M1658" s="85">
        <v>0</v>
      </c>
      <c r="N1658" s="85">
        <v>-4960936.99</v>
      </c>
      <c r="O1658" s="35">
        <f>ROWS($A$8:N1658)</f>
        <v>1651</v>
      </c>
      <c r="P1658" s="35" t="str">
        <f>IF($A1658='Signature Page'!$H$8,O1658,"")</f>
        <v/>
      </c>
      <c r="Q1658" s="35" t="str">
        <f>IFERROR(SMALL($P$8:$P$1794,ROWS($P$8:P1658)),"")</f>
        <v/>
      </c>
      <c r="R1658" s="31" t="str">
        <f t="shared" si="25"/>
        <v>R20034570000</v>
      </c>
      <c r="S1658" s="31"/>
      <c r="T1658" s="31"/>
      <c r="U1658" s="31"/>
    </row>
    <row r="1659" spans="1:21" x14ac:dyDescent="0.25">
      <c r="A1659" s="71" t="s">
        <v>104</v>
      </c>
      <c r="B1659" s="72">
        <v>5</v>
      </c>
      <c r="C1659" s="71">
        <v>35210000</v>
      </c>
      <c r="D1659" s="70" t="s">
        <v>1488</v>
      </c>
      <c r="E1659" s="73" t="s">
        <v>1191</v>
      </c>
      <c r="F1659" s="73" t="s">
        <v>1101</v>
      </c>
      <c r="G1659" s="72" t="s">
        <v>397</v>
      </c>
      <c r="H1659" s="73" t="s">
        <v>1056</v>
      </c>
      <c r="I1659" s="85">
        <v>0</v>
      </c>
      <c r="J1659" s="85">
        <v>-224000</v>
      </c>
      <c r="K1659" s="85">
        <v>44739.96</v>
      </c>
      <c r="L1659" s="85">
        <v>0</v>
      </c>
      <c r="M1659" s="85">
        <v>0</v>
      </c>
      <c r="N1659" s="85">
        <v>-179260.04</v>
      </c>
      <c r="O1659" s="35">
        <f>ROWS($A$8:N1659)</f>
        <v>1652</v>
      </c>
      <c r="P1659" s="35" t="str">
        <f>IF($A1659='Signature Page'!$H$8,O1659,"")</f>
        <v/>
      </c>
      <c r="Q1659" s="35" t="str">
        <f>IFERROR(SMALL($P$8:$P$1794,ROWS($P$8:P1659)),"")</f>
        <v/>
      </c>
      <c r="R1659" s="31" t="str">
        <f t="shared" si="25"/>
        <v>R20035210000</v>
      </c>
      <c r="S1659" s="31"/>
      <c r="T1659" s="31"/>
      <c r="U1659" s="31"/>
    </row>
    <row r="1660" spans="1:21" x14ac:dyDescent="0.25">
      <c r="A1660" s="71" t="s">
        <v>104</v>
      </c>
      <c r="B1660" s="72">
        <v>1</v>
      </c>
      <c r="C1660" s="71" t="s">
        <v>447</v>
      </c>
      <c r="D1660" s="70" t="s">
        <v>1057</v>
      </c>
      <c r="E1660" s="73" t="s">
        <v>1191</v>
      </c>
      <c r="F1660" s="73" t="s">
        <v>128</v>
      </c>
      <c r="G1660" s="72" t="s">
        <v>448</v>
      </c>
      <c r="H1660" s="73" t="s">
        <v>1056</v>
      </c>
      <c r="I1660" s="85">
        <v>-674880.47</v>
      </c>
      <c r="J1660" s="85">
        <v>-1289025.95</v>
      </c>
      <c r="K1660" s="85">
        <v>1222592.0900000001</v>
      </c>
      <c r="L1660" s="85">
        <v>0</v>
      </c>
      <c r="M1660" s="85">
        <v>0</v>
      </c>
      <c r="N1660" s="85">
        <v>-741314.33</v>
      </c>
      <c r="O1660" s="35">
        <f>ROWS($A$8:N1660)</f>
        <v>1653</v>
      </c>
      <c r="P1660" s="35" t="str">
        <f>IF($A1660='Signature Page'!$H$8,O1660,"")</f>
        <v/>
      </c>
      <c r="Q1660" s="35" t="str">
        <f>IFERROR(SMALL($P$8:$P$1794,ROWS($P$8:P1660)),"")</f>
        <v/>
      </c>
      <c r="R1660" s="31" t="str">
        <f t="shared" si="25"/>
        <v>R20036B50000</v>
      </c>
      <c r="S1660" s="31"/>
      <c r="T1660" s="31"/>
      <c r="U1660" s="31"/>
    </row>
    <row r="1661" spans="1:21" x14ac:dyDescent="0.25">
      <c r="A1661" s="71" t="s">
        <v>104</v>
      </c>
      <c r="B1661" s="72">
        <v>1</v>
      </c>
      <c r="C1661" s="71">
        <v>43270000</v>
      </c>
      <c r="D1661" s="70" t="s">
        <v>1054</v>
      </c>
      <c r="E1661" s="73" t="s">
        <v>1191</v>
      </c>
      <c r="F1661" s="73" t="s">
        <v>128</v>
      </c>
      <c r="G1661" s="72" t="s">
        <v>668</v>
      </c>
      <c r="H1661" s="73" t="s">
        <v>1056</v>
      </c>
      <c r="I1661" s="85">
        <v>-389687.31</v>
      </c>
      <c r="J1661" s="85">
        <v>-8797.92</v>
      </c>
      <c r="K1661" s="85">
        <v>-108679.67</v>
      </c>
      <c r="L1661" s="85">
        <v>0</v>
      </c>
      <c r="M1661" s="85">
        <v>0</v>
      </c>
      <c r="N1661" s="85">
        <v>-507164.9</v>
      </c>
      <c r="O1661" s="35">
        <f>ROWS($A$8:N1661)</f>
        <v>1654</v>
      </c>
      <c r="P1661" s="35" t="str">
        <f>IF($A1661='Signature Page'!$H$8,O1661,"")</f>
        <v/>
      </c>
      <c r="Q1661" s="35" t="str">
        <f>IFERROR(SMALL($P$8:$P$1794,ROWS($P$8:P1661)),"")</f>
        <v/>
      </c>
      <c r="R1661" s="31" t="str">
        <f t="shared" si="25"/>
        <v>R20043270000</v>
      </c>
      <c r="S1661" s="31"/>
      <c r="T1661" s="31"/>
      <c r="U1661" s="31"/>
    </row>
    <row r="1662" spans="1:21" x14ac:dyDescent="0.25">
      <c r="A1662" s="71" t="s">
        <v>104</v>
      </c>
      <c r="B1662" s="72">
        <v>5</v>
      </c>
      <c r="C1662" s="71">
        <v>45530000</v>
      </c>
      <c r="D1662" s="70" t="s">
        <v>1057</v>
      </c>
      <c r="E1662" s="73" t="s">
        <v>1191</v>
      </c>
      <c r="F1662" s="73" t="s">
        <v>1101</v>
      </c>
      <c r="G1662" s="72" t="s">
        <v>771</v>
      </c>
      <c r="H1662" s="73" t="s">
        <v>1056</v>
      </c>
      <c r="I1662" s="85">
        <v>-3838155.63</v>
      </c>
      <c r="J1662" s="85">
        <v>-68291.98</v>
      </c>
      <c r="K1662" s="85">
        <v>-933249.04</v>
      </c>
      <c r="L1662" s="85">
        <v>0</v>
      </c>
      <c r="M1662" s="85">
        <v>0</v>
      </c>
      <c r="N1662" s="85">
        <v>-4839696.6500000004</v>
      </c>
      <c r="O1662" s="35">
        <f>ROWS($A$8:N1662)</f>
        <v>1655</v>
      </c>
      <c r="P1662" s="35" t="str">
        <f>IF($A1662='Signature Page'!$H$8,O1662,"")</f>
        <v/>
      </c>
      <c r="Q1662" s="35" t="str">
        <f>IFERROR(SMALL($P$8:$P$1794,ROWS($P$8:P1662)),"")</f>
        <v/>
      </c>
      <c r="R1662" s="31" t="str">
        <f t="shared" si="25"/>
        <v>R20045530000</v>
      </c>
      <c r="S1662" s="31"/>
      <c r="T1662" s="31"/>
      <c r="U1662" s="31"/>
    </row>
    <row r="1663" spans="1:21" x14ac:dyDescent="0.25">
      <c r="A1663" s="71" t="s">
        <v>105</v>
      </c>
      <c r="B1663" s="72">
        <v>1</v>
      </c>
      <c r="C1663" s="71">
        <v>10010000</v>
      </c>
      <c r="D1663" s="70" t="s">
        <v>1053</v>
      </c>
      <c r="E1663" s="73" t="s">
        <v>1192</v>
      </c>
      <c r="F1663" s="73" t="s">
        <v>128</v>
      </c>
      <c r="G1663" s="72" t="s">
        <v>128</v>
      </c>
      <c r="H1663" s="73" t="s">
        <v>1056</v>
      </c>
      <c r="I1663" s="85">
        <v>-25</v>
      </c>
      <c r="J1663" s="85">
        <v>0</v>
      </c>
      <c r="K1663" s="85">
        <v>0</v>
      </c>
      <c r="L1663" s="85">
        <v>0</v>
      </c>
      <c r="M1663" s="85">
        <v>0</v>
      </c>
      <c r="N1663" s="85">
        <v>-25</v>
      </c>
      <c r="O1663" s="35">
        <f>ROWS($A$8:N1663)</f>
        <v>1656</v>
      </c>
      <c r="P1663" s="35" t="str">
        <f>IF($A1663='Signature Page'!$H$8,O1663,"")</f>
        <v/>
      </c>
      <c r="Q1663" s="35" t="str">
        <f>IFERROR(SMALL($P$8:$P$1794,ROWS($P$8:P1663)),"")</f>
        <v/>
      </c>
      <c r="R1663" s="31" t="str">
        <f t="shared" si="25"/>
        <v>R23010010000</v>
      </c>
      <c r="S1663" s="31"/>
      <c r="T1663" s="31"/>
      <c r="U1663" s="31"/>
    </row>
    <row r="1664" spans="1:21" x14ac:dyDescent="0.25">
      <c r="A1664" s="71" t="s">
        <v>105</v>
      </c>
      <c r="B1664" s="72">
        <v>1</v>
      </c>
      <c r="C1664" s="71">
        <v>30350000</v>
      </c>
      <c r="D1664" s="70" t="s">
        <v>1053</v>
      </c>
      <c r="E1664" s="73" t="s">
        <v>1192</v>
      </c>
      <c r="F1664" s="73" t="s">
        <v>128</v>
      </c>
      <c r="G1664" s="72" t="s">
        <v>144</v>
      </c>
      <c r="H1664" s="73" t="s">
        <v>1056</v>
      </c>
      <c r="I1664" s="85">
        <v>-4795862.16</v>
      </c>
      <c r="J1664" s="85">
        <v>-5894055.8600000003</v>
      </c>
      <c r="K1664" s="85">
        <v>5489109.0300000003</v>
      </c>
      <c r="L1664" s="85">
        <v>0</v>
      </c>
      <c r="M1664" s="85">
        <v>0</v>
      </c>
      <c r="N1664" s="85">
        <v>-5200808.99</v>
      </c>
      <c r="O1664" s="35">
        <f>ROWS($A$8:N1664)</f>
        <v>1657</v>
      </c>
      <c r="P1664" s="35" t="str">
        <f>IF($A1664='Signature Page'!$H$8,O1664,"")</f>
        <v/>
      </c>
      <c r="Q1664" s="35" t="str">
        <f>IFERROR(SMALL($P$8:$P$1794,ROWS($P$8:P1664)),"")</f>
        <v/>
      </c>
      <c r="R1664" s="31" t="str">
        <f t="shared" si="25"/>
        <v>R23030350000</v>
      </c>
      <c r="S1664" s="31"/>
      <c r="T1664" s="31"/>
      <c r="U1664" s="31"/>
    </row>
    <row r="1665" spans="1:21" x14ac:dyDescent="0.25">
      <c r="A1665" s="71" t="s">
        <v>106</v>
      </c>
      <c r="B1665" s="72">
        <v>1</v>
      </c>
      <c r="C1665" s="71">
        <v>10010000</v>
      </c>
      <c r="D1665" s="70" t="s">
        <v>1053</v>
      </c>
      <c r="E1665" s="73" t="s">
        <v>1193</v>
      </c>
      <c r="F1665" s="73" t="s">
        <v>128</v>
      </c>
      <c r="G1665" s="72" t="s">
        <v>128</v>
      </c>
      <c r="H1665" s="73" t="s">
        <v>1056</v>
      </c>
      <c r="I1665" s="85">
        <v>-3.95</v>
      </c>
      <c r="J1665" s="85">
        <v>0</v>
      </c>
      <c r="K1665" s="85">
        <v>2224335.04</v>
      </c>
      <c r="L1665" s="85">
        <v>-22607</v>
      </c>
      <c r="M1665" s="85">
        <v>0</v>
      </c>
      <c r="N1665" s="85">
        <v>2201724.09</v>
      </c>
      <c r="O1665" s="35">
        <f>ROWS($A$8:N1665)</f>
        <v>1658</v>
      </c>
      <c r="P1665" s="35" t="str">
        <f>IF($A1665='Signature Page'!$H$8,O1665,"")</f>
        <v/>
      </c>
      <c r="Q1665" s="35" t="str">
        <f>IFERROR(SMALL($P$8:$P$1794,ROWS($P$8:P1665)),"")</f>
        <v/>
      </c>
      <c r="R1665" s="31" t="str">
        <f t="shared" si="25"/>
        <v>R28010010000</v>
      </c>
      <c r="S1665" s="31"/>
      <c r="T1665" s="31"/>
      <c r="U1665" s="31"/>
    </row>
    <row r="1666" spans="1:21" x14ac:dyDescent="0.25">
      <c r="A1666" s="71" t="s">
        <v>106</v>
      </c>
      <c r="B1666" s="72">
        <v>1</v>
      </c>
      <c r="C1666" s="71">
        <v>10050023</v>
      </c>
      <c r="D1666" s="70" t="s">
        <v>1053</v>
      </c>
      <c r="E1666" s="73" t="s">
        <v>1193</v>
      </c>
      <c r="F1666" s="73" t="s">
        <v>128</v>
      </c>
      <c r="G1666" s="72" t="s">
        <v>1489</v>
      </c>
      <c r="H1666" s="73" t="s">
        <v>1056</v>
      </c>
      <c r="I1666" s="85">
        <v>0</v>
      </c>
      <c r="J1666" s="85">
        <v>0</v>
      </c>
      <c r="K1666" s="85">
        <v>0</v>
      </c>
      <c r="L1666" s="85">
        <v>22607</v>
      </c>
      <c r="M1666" s="85">
        <v>0</v>
      </c>
      <c r="N1666" s="85">
        <v>22607</v>
      </c>
      <c r="O1666" s="35">
        <f>ROWS($A$8:N1666)</f>
        <v>1659</v>
      </c>
      <c r="P1666" s="35" t="str">
        <f>IF($A1666='Signature Page'!$H$8,O1666,"")</f>
        <v/>
      </c>
      <c r="Q1666" s="35" t="str">
        <f>IFERROR(SMALL($P$8:$P$1794,ROWS($P$8:P1666)),"")</f>
        <v/>
      </c>
      <c r="R1666" s="31" t="str">
        <f t="shared" si="25"/>
        <v>R28010050023</v>
      </c>
      <c r="S1666" s="31"/>
      <c r="T1666" s="31"/>
      <c r="U1666" s="31"/>
    </row>
    <row r="1667" spans="1:21" x14ac:dyDescent="0.25">
      <c r="A1667" s="71" t="s">
        <v>106</v>
      </c>
      <c r="B1667" s="72">
        <v>1</v>
      </c>
      <c r="C1667" s="71">
        <v>28370000</v>
      </c>
      <c r="D1667" s="70" t="s">
        <v>1053</v>
      </c>
      <c r="E1667" s="73" t="s">
        <v>1193</v>
      </c>
      <c r="F1667" s="73" t="s">
        <v>128</v>
      </c>
      <c r="G1667" s="72" t="s">
        <v>137</v>
      </c>
      <c r="H1667" s="73" t="s">
        <v>1056</v>
      </c>
      <c r="I1667" s="85">
        <v>0</v>
      </c>
      <c r="J1667" s="85">
        <v>-175</v>
      </c>
      <c r="K1667" s="85">
        <v>0</v>
      </c>
      <c r="L1667" s="85">
        <v>0</v>
      </c>
      <c r="M1667" s="85">
        <v>0</v>
      </c>
      <c r="N1667" s="85">
        <v>-175</v>
      </c>
      <c r="O1667" s="35">
        <f>ROWS($A$8:N1667)</f>
        <v>1660</v>
      </c>
      <c r="P1667" s="35" t="str">
        <f>IF($A1667='Signature Page'!$H$8,O1667,"")</f>
        <v/>
      </c>
      <c r="Q1667" s="35" t="str">
        <f>IFERROR(SMALL($P$8:$P$1794,ROWS($P$8:P1667)),"")</f>
        <v/>
      </c>
      <c r="R1667" s="31" t="str">
        <f t="shared" si="25"/>
        <v>R28028370000</v>
      </c>
      <c r="S1667" s="31"/>
      <c r="T1667" s="31"/>
      <c r="U1667" s="31"/>
    </row>
    <row r="1668" spans="1:21" x14ac:dyDescent="0.25">
      <c r="A1668" s="71" t="s">
        <v>106</v>
      </c>
      <c r="B1668" s="72">
        <v>1</v>
      </c>
      <c r="C1668" s="71">
        <v>30350000</v>
      </c>
      <c r="D1668" s="70" t="s">
        <v>1053</v>
      </c>
      <c r="E1668" s="73" t="s">
        <v>1193</v>
      </c>
      <c r="F1668" s="73" t="s">
        <v>128</v>
      </c>
      <c r="G1668" s="72" t="s">
        <v>144</v>
      </c>
      <c r="H1668" s="73" t="s">
        <v>1056</v>
      </c>
      <c r="I1668" s="85">
        <v>-479811.36</v>
      </c>
      <c r="J1668" s="85">
        <v>-2247050.2999999998</v>
      </c>
      <c r="K1668" s="85">
        <v>2031764.89</v>
      </c>
      <c r="L1668" s="85">
        <v>0</v>
      </c>
      <c r="M1668" s="85">
        <v>0</v>
      </c>
      <c r="N1668" s="85">
        <v>-695096.77000000095</v>
      </c>
      <c r="O1668" s="35">
        <f>ROWS($A$8:N1668)</f>
        <v>1661</v>
      </c>
      <c r="P1668" s="35" t="str">
        <f>IF($A1668='Signature Page'!$H$8,O1668,"")</f>
        <v/>
      </c>
      <c r="Q1668" s="35" t="str">
        <f>IFERROR(SMALL($P$8:$P$1794,ROWS($P$8:P1668)),"")</f>
        <v/>
      </c>
      <c r="R1668" s="31" t="str">
        <f t="shared" si="25"/>
        <v>R28030350000</v>
      </c>
      <c r="S1668" s="31"/>
      <c r="T1668" s="31"/>
      <c r="U1668" s="31"/>
    </row>
    <row r="1669" spans="1:21" x14ac:dyDescent="0.25">
      <c r="A1669" s="71" t="s">
        <v>106</v>
      </c>
      <c r="B1669" s="72">
        <v>5</v>
      </c>
      <c r="C1669" s="71">
        <v>31480000</v>
      </c>
      <c r="D1669" s="70" t="s">
        <v>1054</v>
      </c>
      <c r="E1669" s="73" t="s">
        <v>1193</v>
      </c>
      <c r="F1669" s="73" t="s">
        <v>1101</v>
      </c>
      <c r="G1669" s="72" t="s">
        <v>244</v>
      </c>
      <c r="H1669" s="73" t="s">
        <v>1056</v>
      </c>
      <c r="I1669" s="85">
        <v>0</v>
      </c>
      <c r="J1669" s="85">
        <v>-3000</v>
      </c>
      <c r="K1669" s="85">
        <v>0</v>
      </c>
      <c r="L1669" s="85">
        <v>0</v>
      </c>
      <c r="M1669" s="85">
        <v>0</v>
      </c>
      <c r="N1669" s="85">
        <v>-3000</v>
      </c>
      <c r="O1669" s="35">
        <f>ROWS($A$8:N1669)</f>
        <v>1662</v>
      </c>
      <c r="P1669" s="35" t="str">
        <f>IF($A1669='Signature Page'!$H$8,O1669,"")</f>
        <v/>
      </c>
      <c r="Q1669" s="35" t="str">
        <f>IFERROR(SMALL($P$8:$P$1794,ROWS($P$8:P1669)),"")</f>
        <v/>
      </c>
      <c r="R1669" s="31" t="str">
        <f t="shared" si="25"/>
        <v>R28031480000</v>
      </c>
      <c r="S1669" s="31"/>
      <c r="T1669" s="31"/>
      <c r="U1669" s="31"/>
    </row>
    <row r="1670" spans="1:21" x14ac:dyDescent="0.25">
      <c r="A1670" s="71" t="s">
        <v>106</v>
      </c>
      <c r="B1670" s="72">
        <v>1</v>
      </c>
      <c r="C1670" s="71">
        <v>35120000</v>
      </c>
      <c r="D1670" s="70" t="s">
        <v>1057</v>
      </c>
      <c r="E1670" s="73" t="s">
        <v>1193</v>
      </c>
      <c r="F1670" s="73" t="s">
        <v>128</v>
      </c>
      <c r="G1670" s="72" t="s">
        <v>395</v>
      </c>
      <c r="H1670" s="73" t="s">
        <v>1056</v>
      </c>
      <c r="I1670" s="85">
        <v>-22948.98</v>
      </c>
      <c r="J1670" s="85">
        <v>0</v>
      </c>
      <c r="K1670" s="85">
        <v>0</v>
      </c>
      <c r="L1670" s="85">
        <v>0</v>
      </c>
      <c r="M1670" s="85">
        <v>0</v>
      </c>
      <c r="N1670" s="85">
        <v>-22948.98</v>
      </c>
      <c r="O1670" s="35">
        <f>ROWS($A$8:N1670)</f>
        <v>1663</v>
      </c>
      <c r="P1670" s="35" t="str">
        <f>IF($A1670='Signature Page'!$H$8,O1670,"")</f>
        <v/>
      </c>
      <c r="Q1670" s="35" t="str">
        <f>IFERROR(SMALL($P$8:$P$1794,ROWS($P$8:P1670)),"")</f>
        <v/>
      </c>
      <c r="R1670" s="31" t="str">
        <f t="shared" si="25"/>
        <v>R28035120000</v>
      </c>
      <c r="S1670" s="31"/>
      <c r="T1670" s="31"/>
      <c r="U1670" s="31"/>
    </row>
    <row r="1671" spans="1:21" x14ac:dyDescent="0.25">
      <c r="A1671" s="71" t="s">
        <v>106</v>
      </c>
      <c r="B1671" s="72">
        <v>1</v>
      </c>
      <c r="C1671" s="71">
        <v>36340000</v>
      </c>
      <c r="D1671" s="70" t="s">
        <v>1054</v>
      </c>
      <c r="E1671" s="73" t="s">
        <v>1193</v>
      </c>
      <c r="F1671" s="73" t="s">
        <v>128</v>
      </c>
      <c r="G1671" s="72" t="s">
        <v>437</v>
      </c>
      <c r="H1671" s="73" t="s">
        <v>1056</v>
      </c>
      <c r="I1671" s="85">
        <v>755</v>
      </c>
      <c r="J1671" s="85">
        <v>0</v>
      </c>
      <c r="K1671" s="85">
        <v>0</v>
      </c>
      <c r="L1671" s="85">
        <v>0</v>
      </c>
      <c r="M1671" s="85">
        <v>0</v>
      </c>
      <c r="N1671" s="85">
        <v>755</v>
      </c>
      <c r="O1671" s="35">
        <f>ROWS($A$8:N1671)</f>
        <v>1664</v>
      </c>
      <c r="P1671" s="35" t="str">
        <f>IF($A1671='Signature Page'!$H$8,O1671,"")</f>
        <v/>
      </c>
      <c r="Q1671" s="35" t="str">
        <f>IFERROR(SMALL($P$8:$P$1794,ROWS($P$8:P1671)),"")</f>
        <v/>
      </c>
      <c r="R1671" s="31" t="str">
        <f t="shared" si="25"/>
        <v>R28036340000</v>
      </c>
      <c r="S1671" s="31"/>
      <c r="T1671" s="31"/>
      <c r="U1671" s="31"/>
    </row>
    <row r="1672" spans="1:21" x14ac:dyDescent="0.25">
      <c r="A1672" s="71" t="s">
        <v>106</v>
      </c>
      <c r="B1672" s="72">
        <v>1</v>
      </c>
      <c r="C1672" s="71">
        <v>38100000</v>
      </c>
      <c r="D1672" s="70" t="s">
        <v>1053</v>
      </c>
      <c r="E1672" s="73" t="s">
        <v>1193</v>
      </c>
      <c r="F1672" s="73" t="s">
        <v>128</v>
      </c>
      <c r="G1672" s="72" t="s">
        <v>530</v>
      </c>
      <c r="H1672" s="73" t="s">
        <v>1056</v>
      </c>
      <c r="I1672" s="85">
        <v>-717458</v>
      </c>
      <c r="J1672" s="85">
        <v>-148251.20000000001</v>
      </c>
      <c r="K1672" s="85">
        <v>201961.17</v>
      </c>
      <c r="L1672" s="85">
        <v>0</v>
      </c>
      <c r="M1672" s="85">
        <v>0</v>
      </c>
      <c r="N1672" s="85">
        <v>-663748.03</v>
      </c>
      <c r="O1672" s="35">
        <f>ROWS($A$8:N1672)</f>
        <v>1665</v>
      </c>
      <c r="P1672" s="35" t="str">
        <f>IF($A1672='Signature Page'!$H$8,O1672,"")</f>
        <v/>
      </c>
      <c r="Q1672" s="35" t="str">
        <f>IFERROR(SMALL($P$8:$P$1794,ROWS($P$8:P1672)),"")</f>
        <v/>
      </c>
      <c r="R1672" s="31" t="str">
        <f t="shared" ref="R1672:R1735" si="26">CONCATENATE(A1672,C1672)</f>
        <v>R28038100000</v>
      </c>
      <c r="S1672" s="31"/>
      <c r="T1672" s="31"/>
      <c r="U1672" s="31"/>
    </row>
    <row r="1673" spans="1:21" x14ac:dyDescent="0.25">
      <c r="A1673" s="71" t="s">
        <v>106</v>
      </c>
      <c r="B1673" s="72">
        <v>5</v>
      </c>
      <c r="C1673" s="71">
        <v>47450000</v>
      </c>
      <c r="D1673" s="70" t="s">
        <v>1055</v>
      </c>
      <c r="E1673" s="73" t="s">
        <v>1193</v>
      </c>
      <c r="F1673" s="73" t="s">
        <v>1101</v>
      </c>
      <c r="G1673" s="72" t="s">
        <v>861</v>
      </c>
      <c r="H1673" s="73" t="s">
        <v>1056</v>
      </c>
      <c r="I1673" s="85">
        <v>-578975.41</v>
      </c>
      <c r="J1673" s="85">
        <v>-40559.4</v>
      </c>
      <c r="K1673" s="85">
        <v>0</v>
      </c>
      <c r="L1673" s="85">
        <v>0</v>
      </c>
      <c r="M1673" s="85">
        <v>0</v>
      </c>
      <c r="N1673" s="85">
        <v>-619534.81000000006</v>
      </c>
      <c r="O1673" s="35">
        <f>ROWS($A$8:N1673)</f>
        <v>1666</v>
      </c>
      <c r="P1673" s="35" t="str">
        <f>IF($A1673='Signature Page'!$H$8,O1673,"")</f>
        <v/>
      </c>
      <c r="Q1673" s="35" t="str">
        <f>IFERROR(SMALL($P$8:$P$1794,ROWS($P$8:P1673)),"")</f>
        <v/>
      </c>
      <c r="R1673" s="31" t="str">
        <f t="shared" si="26"/>
        <v>R28047450000</v>
      </c>
      <c r="S1673" s="31"/>
      <c r="T1673" s="31"/>
      <c r="U1673" s="31"/>
    </row>
    <row r="1674" spans="1:21" x14ac:dyDescent="0.25">
      <c r="A1674" s="71" t="s">
        <v>106</v>
      </c>
      <c r="B1674" s="72">
        <v>5</v>
      </c>
      <c r="C1674" s="71">
        <v>69000021</v>
      </c>
      <c r="D1674" s="70" t="s">
        <v>1054</v>
      </c>
      <c r="E1674" s="73" t="s">
        <v>1193</v>
      </c>
      <c r="F1674" s="73" t="s">
        <v>1101</v>
      </c>
      <c r="G1674" s="72" t="s">
        <v>1050</v>
      </c>
      <c r="H1674" s="73" t="s">
        <v>1056</v>
      </c>
      <c r="I1674" s="85">
        <v>-1068.3599999999999</v>
      </c>
      <c r="J1674" s="85">
        <v>0</v>
      </c>
      <c r="K1674" s="85">
        <v>0</v>
      </c>
      <c r="L1674" s="85">
        <v>0</v>
      </c>
      <c r="M1674" s="85">
        <v>0</v>
      </c>
      <c r="N1674" s="85">
        <v>-1068.3599999999999</v>
      </c>
      <c r="O1674" s="35">
        <f>ROWS($A$8:N1674)</f>
        <v>1667</v>
      </c>
      <c r="P1674" s="35" t="str">
        <f>IF($A1674='Signature Page'!$H$8,O1674,"")</f>
        <v/>
      </c>
      <c r="Q1674" s="35" t="str">
        <f>IFERROR(SMALL($P$8:$P$1794,ROWS($P$8:P1674)),"")</f>
        <v/>
      </c>
      <c r="R1674" s="31" t="str">
        <f t="shared" si="26"/>
        <v>R28069000021</v>
      </c>
      <c r="S1674" s="31"/>
      <c r="T1674" s="31"/>
      <c r="U1674" s="31"/>
    </row>
    <row r="1675" spans="1:21" x14ac:dyDescent="0.25">
      <c r="A1675" s="71" t="s">
        <v>107</v>
      </c>
      <c r="B1675" s="72">
        <v>1</v>
      </c>
      <c r="C1675" s="71">
        <v>10010000</v>
      </c>
      <c r="D1675" s="70" t="s">
        <v>1053</v>
      </c>
      <c r="E1675" s="73" t="s">
        <v>1194</v>
      </c>
      <c r="F1675" s="73" t="s">
        <v>128</v>
      </c>
      <c r="G1675" s="72" t="s">
        <v>128</v>
      </c>
      <c r="H1675" s="73" t="s">
        <v>1056</v>
      </c>
      <c r="I1675" s="85">
        <v>0</v>
      </c>
      <c r="J1675" s="85">
        <v>0</v>
      </c>
      <c r="K1675" s="85">
        <v>5791244.4199999999</v>
      </c>
      <c r="L1675" s="85">
        <v>0</v>
      </c>
      <c r="M1675" s="85">
        <v>0</v>
      </c>
      <c r="N1675" s="85">
        <v>5791244.4199999999</v>
      </c>
      <c r="O1675" s="35">
        <f>ROWS($A$8:N1675)</f>
        <v>1668</v>
      </c>
      <c r="P1675" s="35" t="str">
        <f>IF($A1675='Signature Page'!$H$8,O1675,"")</f>
        <v/>
      </c>
      <c r="Q1675" s="35" t="str">
        <f>IFERROR(SMALL($P$8:$P$1794,ROWS($P$8:P1675)),"")</f>
        <v/>
      </c>
      <c r="R1675" s="31" t="str">
        <f t="shared" si="26"/>
        <v>R36010010000</v>
      </c>
      <c r="S1675" s="31"/>
      <c r="T1675" s="31"/>
      <c r="U1675" s="31"/>
    </row>
    <row r="1676" spans="1:21" x14ac:dyDescent="0.25">
      <c r="A1676" s="71" t="s">
        <v>107</v>
      </c>
      <c r="B1676" s="72">
        <v>1</v>
      </c>
      <c r="C1676" s="71">
        <v>10050023</v>
      </c>
      <c r="D1676" s="70" t="s">
        <v>1053</v>
      </c>
      <c r="E1676" s="73" t="s">
        <v>1194</v>
      </c>
      <c r="F1676" s="73" t="s">
        <v>128</v>
      </c>
      <c r="G1676" s="72" t="s">
        <v>1489</v>
      </c>
      <c r="H1676" s="73" t="s">
        <v>1056</v>
      </c>
      <c r="I1676" s="85">
        <v>0</v>
      </c>
      <c r="J1676" s="85">
        <v>0</v>
      </c>
      <c r="K1676" s="85">
        <v>11305768.029999999</v>
      </c>
      <c r="L1676" s="85">
        <v>0</v>
      </c>
      <c r="M1676" s="85">
        <v>0</v>
      </c>
      <c r="N1676" s="85">
        <v>11305768.029999999</v>
      </c>
      <c r="O1676" s="35">
        <f>ROWS($A$8:N1676)</f>
        <v>1669</v>
      </c>
      <c r="P1676" s="35" t="str">
        <f>IF($A1676='Signature Page'!$H$8,O1676,"")</f>
        <v/>
      </c>
      <c r="Q1676" s="35" t="str">
        <f>IFERROR(SMALL($P$8:$P$1794,ROWS($P$8:P1676)),"")</f>
        <v/>
      </c>
      <c r="R1676" s="31" t="str">
        <f t="shared" si="26"/>
        <v>R36010050023</v>
      </c>
      <c r="S1676" s="31"/>
      <c r="T1676" s="31"/>
      <c r="U1676" s="31"/>
    </row>
    <row r="1677" spans="1:21" x14ac:dyDescent="0.25">
      <c r="A1677" s="71" t="s">
        <v>107</v>
      </c>
      <c r="B1677" s="72">
        <v>1</v>
      </c>
      <c r="C1677" s="71">
        <v>28370000</v>
      </c>
      <c r="D1677" s="70" t="s">
        <v>1053</v>
      </c>
      <c r="E1677" s="73" t="s">
        <v>1194</v>
      </c>
      <c r="F1677" s="73" t="s">
        <v>128</v>
      </c>
      <c r="G1677" s="72" t="s">
        <v>137</v>
      </c>
      <c r="H1677" s="73" t="s">
        <v>1056</v>
      </c>
      <c r="I1677" s="85">
        <v>0</v>
      </c>
      <c r="J1677" s="85">
        <v>-1935167.03</v>
      </c>
      <c r="K1677" s="85">
        <v>0</v>
      </c>
      <c r="L1677" s="85">
        <v>0</v>
      </c>
      <c r="M1677" s="85">
        <v>0</v>
      </c>
      <c r="N1677" s="85">
        <v>-1935167.03</v>
      </c>
      <c r="O1677" s="35">
        <f>ROWS($A$8:N1677)</f>
        <v>1670</v>
      </c>
      <c r="P1677" s="35" t="str">
        <f>IF($A1677='Signature Page'!$H$8,O1677,"")</f>
        <v/>
      </c>
      <c r="Q1677" s="35" t="str">
        <f>IFERROR(SMALL($P$8:$P$1794,ROWS($P$8:P1677)),"")</f>
        <v/>
      </c>
      <c r="R1677" s="31" t="str">
        <f t="shared" si="26"/>
        <v>R36028370000</v>
      </c>
      <c r="S1677" s="31"/>
      <c r="T1677" s="31"/>
      <c r="U1677" s="31"/>
    </row>
    <row r="1678" spans="1:21" x14ac:dyDescent="0.25">
      <c r="A1678" s="71" t="s">
        <v>107</v>
      </c>
      <c r="B1678" s="72">
        <v>1</v>
      </c>
      <c r="C1678" s="71">
        <v>30350000</v>
      </c>
      <c r="D1678" s="70" t="s">
        <v>1053</v>
      </c>
      <c r="E1678" s="73" t="s">
        <v>1194</v>
      </c>
      <c r="F1678" s="73" t="s">
        <v>128</v>
      </c>
      <c r="G1678" s="72" t="s">
        <v>144</v>
      </c>
      <c r="H1678" s="73" t="s">
        <v>1056</v>
      </c>
      <c r="I1678" s="85">
        <v>-19318563.300000001</v>
      </c>
      <c r="J1678" s="85">
        <v>-20616807.98</v>
      </c>
      <c r="K1678" s="85">
        <v>16977986.620000001</v>
      </c>
      <c r="L1678" s="85">
        <v>141329.04</v>
      </c>
      <c r="M1678" s="85">
        <v>0</v>
      </c>
      <c r="N1678" s="85">
        <v>-22816055.620000001</v>
      </c>
      <c r="O1678" s="35">
        <f>ROWS($A$8:N1678)</f>
        <v>1671</v>
      </c>
      <c r="P1678" s="35" t="str">
        <f>IF($A1678='Signature Page'!$H$8,O1678,"")</f>
        <v/>
      </c>
      <c r="Q1678" s="35" t="str">
        <f>IFERROR(SMALL($P$8:$P$1794,ROWS($P$8:P1678)),"")</f>
        <v/>
      </c>
      <c r="R1678" s="31" t="str">
        <f t="shared" si="26"/>
        <v>R36030350000</v>
      </c>
      <c r="S1678" s="31"/>
      <c r="T1678" s="31"/>
      <c r="U1678" s="31"/>
    </row>
    <row r="1679" spans="1:21" x14ac:dyDescent="0.25">
      <c r="A1679" s="71" t="s">
        <v>107</v>
      </c>
      <c r="B1679" s="72">
        <v>1</v>
      </c>
      <c r="C1679" s="71">
        <v>30980000</v>
      </c>
      <c r="D1679" s="70" t="s">
        <v>1055</v>
      </c>
      <c r="E1679" s="73" t="s">
        <v>1194</v>
      </c>
      <c r="F1679" s="73" t="s">
        <v>128</v>
      </c>
      <c r="G1679" s="72" t="s">
        <v>230</v>
      </c>
      <c r="H1679" s="73" t="s">
        <v>1056</v>
      </c>
      <c r="I1679" s="85">
        <v>-631.91999999999996</v>
      </c>
      <c r="J1679" s="85">
        <v>0</v>
      </c>
      <c r="K1679" s="85">
        <v>0</v>
      </c>
      <c r="L1679" s="85">
        <v>0</v>
      </c>
      <c r="M1679" s="85">
        <v>0</v>
      </c>
      <c r="N1679" s="85">
        <v>-631.91999999999996</v>
      </c>
      <c r="O1679" s="35">
        <f>ROWS($A$8:N1679)</f>
        <v>1672</v>
      </c>
      <c r="P1679" s="35" t="str">
        <f>IF($A1679='Signature Page'!$H$8,O1679,"")</f>
        <v/>
      </c>
      <c r="Q1679" s="35" t="str">
        <f>IFERROR(SMALL($P$8:$P$1794,ROWS($P$8:P1679)),"")</f>
        <v/>
      </c>
      <c r="R1679" s="31" t="str">
        <f t="shared" si="26"/>
        <v>R36030980000</v>
      </c>
      <c r="S1679" s="31"/>
      <c r="T1679" s="31"/>
      <c r="U1679" s="31"/>
    </row>
    <row r="1680" spans="1:21" x14ac:dyDescent="0.25">
      <c r="A1680" s="71" t="s">
        <v>107</v>
      </c>
      <c r="B1680" s="72">
        <v>1</v>
      </c>
      <c r="C1680" s="71">
        <v>31350000</v>
      </c>
      <c r="D1680" s="70" t="s">
        <v>1053</v>
      </c>
      <c r="E1680" s="73" t="s">
        <v>1194</v>
      </c>
      <c r="F1680" s="73" t="s">
        <v>128</v>
      </c>
      <c r="G1680" s="72" t="s">
        <v>239</v>
      </c>
      <c r="H1680" s="73" t="s">
        <v>1056</v>
      </c>
      <c r="I1680" s="85">
        <v>-40961061.009999998</v>
      </c>
      <c r="J1680" s="85">
        <v>-30002201.010000002</v>
      </c>
      <c r="K1680" s="85">
        <v>26848865.469999999</v>
      </c>
      <c r="L1680" s="85">
        <v>195631.56000000099</v>
      </c>
      <c r="M1680" s="85">
        <v>0</v>
      </c>
      <c r="N1680" s="85">
        <v>-43918764.990000002</v>
      </c>
      <c r="O1680" s="35">
        <f>ROWS($A$8:N1680)</f>
        <v>1673</v>
      </c>
      <c r="P1680" s="35" t="str">
        <f>IF($A1680='Signature Page'!$H$8,O1680,"")</f>
        <v/>
      </c>
      <c r="Q1680" s="35" t="str">
        <f>IFERROR(SMALL($P$8:$P$1794,ROWS($P$8:P1680)),"")</f>
        <v/>
      </c>
      <c r="R1680" s="31" t="str">
        <f t="shared" si="26"/>
        <v>R36031350000</v>
      </c>
      <c r="S1680" s="31"/>
      <c r="T1680" s="31"/>
      <c r="U1680" s="31"/>
    </row>
    <row r="1681" spans="1:21" x14ac:dyDescent="0.25">
      <c r="A1681" s="71" t="s">
        <v>107</v>
      </c>
      <c r="B1681" s="72">
        <v>5</v>
      </c>
      <c r="C1681" s="71">
        <v>31730000</v>
      </c>
      <c r="D1681" s="70" t="s">
        <v>1057</v>
      </c>
      <c r="E1681" s="73" t="s">
        <v>1194</v>
      </c>
      <c r="F1681" s="73" t="s">
        <v>1101</v>
      </c>
      <c r="G1681" s="72" t="s">
        <v>256</v>
      </c>
      <c r="H1681" s="73" t="s">
        <v>1056</v>
      </c>
      <c r="I1681" s="85">
        <v>-930632.21</v>
      </c>
      <c r="J1681" s="85">
        <v>-362037</v>
      </c>
      <c r="K1681" s="85">
        <v>131000</v>
      </c>
      <c r="L1681" s="85">
        <v>0</v>
      </c>
      <c r="M1681" s="85">
        <v>0</v>
      </c>
      <c r="N1681" s="85">
        <v>-1161669.21</v>
      </c>
      <c r="O1681" s="35">
        <f>ROWS($A$8:N1681)</f>
        <v>1674</v>
      </c>
      <c r="P1681" s="35" t="str">
        <f>IF($A1681='Signature Page'!$H$8,O1681,"")</f>
        <v/>
      </c>
      <c r="Q1681" s="35" t="str">
        <f>IFERROR(SMALL($P$8:$P$1794,ROWS($P$8:P1681)),"")</f>
        <v/>
      </c>
      <c r="R1681" s="31" t="str">
        <f t="shared" si="26"/>
        <v>R36031730000</v>
      </c>
      <c r="S1681" s="31"/>
      <c r="T1681" s="31"/>
      <c r="U1681" s="31"/>
    </row>
    <row r="1682" spans="1:21" x14ac:dyDescent="0.25">
      <c r="A1682" s="71" t="s">
        <v>107</v>
      </c>
      <c r="B1682" s="72">
        <v>5</v>
      </c>
      <c r="C1682" s="71">
        <v>32827000</v>
      </c>
      <c r="D1682" s="70" t="s">
        <v>1055</v>
      </c>
      <c r="E1682" s="73" t="s">
        <v>1194</v>
      </c>
      <c r="F1682" s="73" t="s">
        <v>1101</v>
      </c>
      <c r="G1682" s="72" t="s">
        <v>1393</v>
      </c>
      <c r="H1682" s="73" t="s">
        <v>1056</v>
      </c>
      <c r="I1682" s="85">
        <v>-75397.08</v>
      </c>
      <c r="J1682" s="85">
        <v>-257230</v>
      </c>
      <c r="K1682" s="85">
        <v>261515</v>
      </c>
      <c r="L1682" s="85">
        <v>0</v>
      </c>
      <c r="M1682" s="85">
        <v>0</v>
      </c>
      <c r="N1682" s="85">
        <v>-71112.08</v>
      </c>
      <c r="O1682" s="35">
        <f>ROWS($A$8:N1682)</f>
        <v>1675</v>
      </c>
      <c r="P1682" s="35" t="str">
        <f>IF($A1682='Signature Page'!$H$8,O1682,"")</f>
        <v/>
      </c>
      <c r="Q1682" s="35" t="str">
        <f>IFERROR(SMALL($P$8:$P$1794,ROWS($P$8:P1682)),"")</f>
        <v/>
      </c>
      <c r="R1682" s="31" t="str">
        <f t="shared" si="26"/>
        <v>R36032827000</v>
      </c>
      <c r="S1682" s="31"/>
      <c r="T1682" s="31"/>
      <c r="U1682" s="31"/>
    </row>
    <row r="1683" spans="1:21" x14ac:dyDescent="0.25">
      <c r="A1683" s="71" t="s">
        <v>107</v>
      </c>
      <c r="B1683" s="72">
        <v>5</v>
      </c>
      <c r="C1683" s="71">
        <v>35210000</v>
      </c>
      <c r="D1683" s="70" t="s">
        <v>1055</v>
      </c>
      <c r="E1683" s="73" t="s">
        <v>1194</v>
      </c>
      <c r="F1683" s="73" t="s">
        <v>1101</v>
      </c>
      <c r="G1683" s="72" t="s">
        <v>397</v>
      </c>
      <c r="H1683" s="73" t="s">
        <v>1056</v>
      </c>
      <c r="I1683" s="85">
        <v>-55000</v>
      </c>
      <c r="J1683" s="85">
        <v>0</v>
      </c>
      <c r="K1683" s="85">
        <v>53913.99</v>
      </c>
      <c r="L1683" s="85">
        <v>0</v>
      </c>
      <c r="M1683" s="85">
        <v>0</v>
      </c>
      <c r="N1683" s="85">
        <v>-1086.01</v>
      </c>
      <c r="O1683" s="35">
        <f>ROWS($A$8:N1683)</f>
        <v>1676</v>
      </c>
      <c r="P1683" s="35" t="str">
        <f>IF($A1683='Signature Page'!$H$8,O1683,"")</f>
        <v/>
      </c>
      <c r="Q1683" s="35" t="str">
        <f>IFERROR(SMALL($P$8:$P$1794,ROWS($P$8:P1683)),"")</f>
        <v/>
      </c>
      <c r="R1683" s="31" t="str">
        <f t="shared" si="26"/>
        <v>R36035210000</v>
      </c>
      <c r="S1683" s="31"/>
      <c r="T1683" s="31"/>
      <c r="U1683" s="31"/>
    </row>
    <row r="1684" spans="1:21" x14ac:dyDescent="0.25">
      <c r="A1684" s="71" t="s">
        <v>107</v>
      </c>
      <c r="B1684" s="72">
        <v>59</v>
      </c>
      <c r="C1684" s="71">
        <v>37300000</v>
      </c>
      <c r="D1684" s="70" t="s">
        <v>1055</v>
      </c>
      <c r="E1684" s="73" t="s">
        <v>1194</v>
      </c>
      <c r="F1684" s="73" t="s">
        <v>1110</v>
      </c>
      <c r="G1684" s="72" t="s">
        <v>473</v>
      </c>
      <c r="H1684" s="73" t="s">
        <v>1056</v>
      </c>
      <c r="I1684" s="85">
        <v>-253980</v>
      </c>
      <c r="J1684" s="85">
        <v>0</v>
      </c>
      <c r="K1684" s="85">
        <v>0</v>
      </c>
      <c r="L1684" s="85">
        <v>0</v>
      </c>
      <c r="M1684" s="85">
        <v>0</v>
      </c>
      <c r="N1684" s="85">
        <v>-253980</v>
      </c>
      <c r="O1684" s="35">
        <f>ROWS($A$8:N1684)</f>
        <v>1677</v>
      </c>
      <c r="P1684" s="35" t="str">
        <f>IF($A1684='Signature Page'!$H$8,O1684,"")</f>
        <v/>
      </c>
      <c r="Q1684" s="35" t="str">
        <f>IFERROR(SMALL($P$8:$P$1794,ROWS($P$8:P1684)),"")</f>
        <v/>
      </c>
      <c r="R1684" s="31" t="str">
        <f t="shared" si="26"/>
        <v>R36037300000</v>
      </c>
      <c r="S1684" s="31"/>
      <c r="T1684" s="31"/>
      <c r="U1684" s="31"/>
    </row>
    <row r="1685" spans="1:21" x14ac:dyDescent="0.25">
      <c r="A1685" s="71" t="s">
        <v>107</v>
      </c>
      <c r="B1685" s="72">
        <v>998</v>
      </c>
      <c r="C1685" s="71">
        <v>39078000</v>
      </c>
      <c r="D1685" s="70" t="s">
        <v>1054</v>
      </c>
      <c r="E1685" s="73" t="s">
        <v>1194</v>
      </c>
      <c r="F1685" s="73" t="s">
        <v>1105</v>
      </c>
      <c r="G1685" s="72" t="s">
        <v>1299</v>
      </c>
      <c r="H1685" s="73" t="s">
        <v>1056</v>
      </c>
      <c r="I1685" s="85">
        <v>-744430.02</v>
      </c>
      <c r="J1685" s="85">
        <v>0</v>
      </c>
      <c r="K1685" s="85">
        <v>726201.92</v>
      </c>
      <c r="L1685" s="85">
        <v>-341762.73</v>
      </c>
      <c r="M1685" s="85">
        <v>0</v>
      </c>
      <c r="N1685" s="85">
        <v>-359990.83</v>
      </c>
      <c r="O1685" s="35">
        <f>ROWS($A$8:N1685)</f>
        <v>1678</v>
      </c>
      <c r="P1685" s="35" t="str">
        <f>IF($A1685='Signature Page'!$H$8,O1685,"")</f>
        <v/>
      </c>
      <c r="Q1685" s="35" t="str">
        <f>IFERROR(SMALL($P$8:$P$1794,ROWS($P$8:P1685)),"")</f>
        <v/>
      </c>
      <c r="R1685" s="31" t="str">
        <f t="shared" si="26"/>
        <v>R36039078000</v>
      </c>
      <c r="S1685" s="31"/>
      <c r="T1685" s="31"/>
      <c r="U1685" s="31"/>
    </row>
    <row r="1686" spans="1:21" x14ac:dyDescent="0.25">
      <c r="A1686" s="71" t="s">
        <v>107</v>
      </c>
      <c r="B1686" s="72">
        <v>59</v>
      </c>
      <c r="C1686" s="71">
        <v>45920000</v>
      </c>
      <c r="D1686" s="70" t="s">
        <v>1055</v>
      </c>
      <c r="E1686" s="73" t="s">
        <v>1194</v>
      </c>
      <c r="F1686" s="73" t="s">
        <v>1110</v>
      </c>
      <c r="G1686" s="72" t="s">
        <v>774</v>
      </c>
      <c r="H1686" s="73" t="s">
        <v>1056</v>
      </c>
      <c r="I1686" s="85">
        <v>-125000</v>
      </c>
      <c r="J1686" s="85">
        <v>-1274.4000000000001</v>
      </c>
      <c r="K1686" s="85">
        <v>0</v>
      </c>
      <c r="L1686" s="85">
        <v>0</v>
      </c>
      <c r="M1686" s="85">
        <v>0</v>
      </c>
      <c r="N1686" s="85">
        <v>-126274.4</v>
      </c>
      <c r="O1686" s="35">
        <f>ROWS($A$8:N1686)</f>
        <v>1679</v>
      </c>
      <c r="P1686" s="35" t="str">
        <f>IF($A1686='Signature Page'!$H$8,O1686,"")</f>
        <v/>
      </c>
      <c r="Q1686" s="35" t="str">
        <f>IFERROR(SMALL($P$8:$P$1794,ROWS($P$8:P1686)),"")</f>
        <v/>
      </c>
      <c r="R1686" s="31" t="str">
        <f t="shared" si="26"/>
        <v>R36045920000</v>
      </c>
      <c r="S1686" s="31"/>
      <c r="T1686" s="31"/>
      <c r="U1686" s="31"/>
    </row>
    <row r="1687" spans="1:21" x14ac:dyDescent="0.25">
      <c r="A1687" s="71" t="s">
        <v>107</v>
      </c>
      <c r="B1687" s="72">
        <v>5</v>
      </c>
      <c r="C1687" s="71">
        <v>50550000</v>
      </c>
      <c r="D1687" s="70" t="s">
        <v>1055</v>
      </c>
      <c r="E1687" s="73" t="s">
        <v>1194</v>
      </c>
      <c r="F1687" s="73" t="s">
        <v>1101</v>
      </c>
      <c r="G1687" s="72" t="s">
        <v>982</v>
      </c>
      <c r="H1687" s="73" t="s">
        <v>1056</v>
      </c>
      <c r="I1687" s="85">
        <v>186214.24</v>
      </c>
      <c r="J1687" s="85">
        <v>-934675.23</v>
      </c>
      <c r="K1687" s="85">
        <v>757810.83</v>
      </c>
      <c r="L1687" s="85">
        <v>0</v>
      </c>
      <c r="M1687" s="85">
        <v>0</v>
      </c>
      <c r="N1687" s="85">
        <v>9349.8399999998492</v>
      </c>
      <c r="O1687" s="35">
        <f>ROWS($A$8:N1687)</f>
        <v>1680</v>
      </c>
      <c r="P1687" s="35" t="str">
        <f>IF($A1687='Signature Page'!$H$8,O1687,"")</f>
        <v/>
      </c>
      <c r="Q1687" s="35" t="str">
        <f>IFERROR(SMALL($P$8:$P$1794,ROWS($P$8:P1687)),"")</f>
        <v/>
      </c>
      <c r="R1687" s="31" t="str">
        <f t="shared" si="26"/>
        <v>R36050550000</v>
      </c>
      <c r="S1687" s="31"/>
      <c r="T1687" s="31"/>
      <c r="U1687" s="31"/>
    </row>
    <row r="1688" spans="1:21" x14ac:dyDescent="0.25">
      <c r="A1688" s="71" t="s">
        <v>107</v>
      </c>
      <c r="B1688" s="72">
        <v>5</v>
      </c>
      <c r="C1688" s="71">
        <v>50930000</v>
      </c>
      <c r="D1688" s="70" t="s">
        <v>1055</v>
      </c>
      <c r="E1688" s="73" t="s">
        <v>1194</v>
      </c>
      <c r="F1688" s="73" t="s">
        <v>1101</v>
      </c>
      <c r="G1688" s="72" t="s">
        <v>988</v>
      </c>
      <c r="H1688" s="73" t="s">
        <v>1056</v>
      </c>
      <c r="I1688" s="85">
        <v>0.01</v>
      </c>
      <c r="J1688" s="85">
        <v>0</v>
      </c>
      <c r="K1688" s="85">
        <v>0</v>
      </c>
      <c r="L1688" s="85">
        <v>0</v>
      </c>
      <c r="M1688" s="85">
        <v>0</v>
      </c>
      <c r="N1688" s="85">
        <v>0.01</v>
      </c>
      <c r="O1688" s="35">
        <f>ROWS($A$8:N1688)</f>
        <v>1681</v>
      </c>
      <c r="P1688" s="35" t="str">
        <f>IF($A1688='Signature Page'!$H$8,O1688,"")</f>
        <v/>
      </c>
      <c r="Q1688" s="35" t="str">
        <f>IFERROR(SMALL($P$8:$P$1794,ROWS($P$8:P1688)),"")</f>
        <v/>
      </c>
      <c r="R1688" s="31" t="str">
        <f t="shared" si="26"/>
        <v>R36050930000</v>
      </c>
      <c r="S1688" s="31"/>
      <c r="T1688" s="31"/>
      <c r="U1688" s="31"/>
    </row>
    <row r="1689" spans="1:21" x14ac:dyDescent="0.25">
      <c r="A1689" s="71" t="s">
        <v>107</v>
      </c>
      <c r="B1689" s="72">
        <v>5</v>
      </c>
      <c r="C1689" s="71">
        <v>51080000</v>
      </c>
      <c r="D1689" s="70" t="s">
        <v>1055</v>
      </c>
      <c r="E1689" s="73" t="s">
        <v>1194</v>
      </c>
      <c r="F1689" s="73" t="s">
        <v>1101</v>
      </c>
      <c r="G1689" s="72" t="s">
        <v>989</v>
      </c>
      <c r="H1689" s="73" t="s">
        <v>1056</v>
      </c>
      <c r="I1689" s="85">
        <v>74115.009999999995</v>
      </c>
      <c r="J1689" s="85">
        <v>-1032937.63</v>
      </c>
      <c r="K1689" s="85">
        <v>1031066.22</v>
      </c>
      <c r="L1689" s="85">
        <v>0</v>
      </c>
      <c r="M1689" s="85">
        <v>0</v>
      </c>
      <c r="N1689" s="85">
        <v>72243.600000000006</v>
      </c>
      <c r="O1689" s="35">
        <f>ROWS($A$8:N1689)</f>
        <v>1682</v>
      </c>
      <c r="P1689" s="35" t="str">
        <f>IF($A1689='Signature Page'!$H$8,O1689,"")</f>
        <v/>
      </c>
      <c r="Q1689" s="35" t="str">
        <f>IFERROR(SMALL($P$8:$P$1794,ROWS($P$8:P1689)),"")</f>
        <v/>
      </c>
      <c r="R1689" s="31" t="str">
        <f t="shared" si="26"/>
        <v>R36051080000</v>
      </c>
      <c r="S1689" s="31"/>
      <c r="T1689" s="31"/>
      <c r="U1689" s="31"/>
    </row>
    <row r="1690" spans="1:21" x14ac:dyDescent="0.25">
      <c r="A1690" s="71" t="s">
        <v>107</v>
      </c>
      <c r="B1690" s="72">
        <v>5</v>
      </c>
      <c r="C1690" s="71">
        <v>51090000</v>
      </c>
      <c r="D1690" s="70" t="s">
        <v>1055</v>
      </c>
      <c r="E1690" s="73" t="s">
        <v>1194</v>
      </c>
      <c r="F1690" s="73" t="s">
        <v>1101</v>
      </c>
      <c r="G1690" s="72" t="s">
        <v>990</v>
      </c>
      <c r="H1690" s="73" t="s">
        <v>1056</v>
      </c>
      <c r="I1690" s="85">
        <v>184315.67</v>
      </c>
      <c r="J1690" s="85">
        <v>-2524715.17</v>
      </c>
      <c r="K1690" s="85">
        <v>2569953.7400000002</v>
      </c>
      <c r="L1690" s="85">
        <v>0</v>
      </c>
      <c r="M1690" s="85">
        <v>0</v>
      </c>
      <c r="N1690" s="85">
        <v>229554.24000000101</v>
      </c>
      <c r="O1690" s="35">
        <f>ROWS($A$8:N1690)</f>
        <v>1683</v>
      </c>
      <c r="P1690" s="35" t="str">
        <f>IF($A1690='Signature Page'!$H$8,O1690,"")</f>
        <v/>
      </c>
      <c r="Q1690" s="35" t="str">
        <f>IFERROR(SMALL($P$8:$P$1794,ROWS($P$8:P1690)),"")</f>
        <v/>
      </c>
      <c r="R1690" s="31" t="str">
        <f t="shared" si="26"/>
        <v>R36051090000</v>
      </c>
      <c r="S1690" s="31"/>
      <c r="T1690" s="31"/>
      <c r="U1690" s="31"/>
    </row>
    <row r="1691" spans="1:21" x14ac:dyDescent="0.25">
      <c r="A1691" s="71" t="s">
        <v>107</v>
      </c>
      <c r="B1691" s="72">
        <v>5</v>
      </c>
      <c r="C1691" s="71">
        <v>51100000</v>
      </c>
      <c r="D1691" s="70" t="s">
        <v>1055</v>
      </c>
      <c r="E1691" s="73" t="s">
        <v>1194</v>
      </c>
      <c r="F1691" s="73" t="s">
        <v>1101</v>
      </c>
      <c r="G1691" s="72" t="s">
        <v>991</v>
      </c>
      <c r="H1691" s="73" t="s">
        <v>1056</v>
      </c>
      <c r="I1691" s="85">
        <v>13281.54</v>
      </c>
      <c r="J1691" s="85">
        <v>-100263.27</v>
      </c>
      <c r="K1691" s="85">
        <v>79017.45</v>
      </c>
      <c r="L1691" s="85">
        <v>0</v>
      </c>
      <c r="M1691" s="85">
        <v>0</v>
      </c>
      <c r="N1691" s="85">
        <v>-7964.28</v>
      </c>
      <c r="O1691" s="35">
        <f>ROWS($A$8:N1691)</f>
        <v>1684</v>
      </c>
      <c r="P1691" s="35" t="str">
        <f>IF($A1691='Signature Page'!$H$8,O1691,"")</f>
        <v/>
      </c>
      <c r="Q1691" s="35" t="str">
        <f>IFERROR(SMALL($P$8:$P$1794,ROWS($P$8:P1691)),"")</f>
        <v/>
      </c>
      <c r="R1691" s="31" t="str">
        <f t="shared" si="26"/>
        <v>R36051100000</v>
      </c>
      <c r="S1691" s="31"/>
      <c r="T1691" s="31"/>
      <c r="U1691" s="31"/>
    </row>
    <row r="1692" spans="1:21" x14ac:dyDescent="0.25">
      <c r="A1692" s="71" t="s">
        <v>107</v>
      </c>
      <c r="B1692" s="72">
        <v>5</v>
      </c>
      <c r="C1692" s="71">
        <v>55110006</v>
      </c>
      <c r="D1692" s="70" t="s">
        <v>1055</v>
      </c>
      <c r="E1692" s="73" t="s">
        <v>1194</v>
      </c>
      <c r="F1692" s="73" t="s">
        <v>1101</v>
      </c>
      <c r="G1692" s="72" t="s">
        <v>1183</v>
      </c>
      <c r="H1692" s="73" t="s">
        <v>1056</v>
      </c>
      <c r="I1692" s="85">
        <v>264234.58</v>
      </c>
      <c r="J1692" s="85">
        <v>-245235.02</v>
      </c>
      <c r="K1692" s="85">
        <v>0</v>
      </c>
      <c r="L1692" s="85">
        <v>0</v>
      </c>
      <c r="M1692" s="85">
        <v>0</v>
      </c>
      <c r="N1692" s="85">
        <v>18999.560000000001</v>
      </c>
      <c r="O1692" s="35">
        <f>ROWS($A$8:N1692)</f>
        <v>1685</v>
      </c>
      <c r="P1692" s="35" t="str">
        <f>IF($A1692='Signature Page'!$H$8,O1692,"")</f>
        <v/>
      </c>
      <c r="Q1692" s="35" t="str">
        <f>IFERROR(SMALL($P$8:$P$1794,ROWS($P$8:P1692)),"")</f>
        <v/>
      </c>
      <c r="R1692" s="31" t="str">
        <f t="shared" si="26"/>
        <v>R36055110006</v>
      </c>
      <c r="S1692" s="31"/>
      <c r="T1692" s="31"/>
      <c r="U1692" s="31"/>
    </row>
    <row r="1693" spans="1:21" x14ac:dyDescent="0.25">
      <c r="A1693" s="71" t="s">
        <v>108</v>
      </c>
      <c r="B1693" s="72">
        <v>1</v>
      </c>
      <c r="C1693" s="71">
        <v>10010000</v>
      </c>
      <c r="D1693" s="70" t="s">
        <v>1053</v>
      </c>
      <c r="E1693" s="73" t="s">
        <v>109</v>
      </c>
      <c r="F1693" s="73" t="s">
        <v>128</v>
      </c>
      <c r="G1693" s="72" t="s">
        <v>128</v>
      </c>
      <c r="H1693" s="73" t="s">
        <v>1056</v>
      </c>
      <c r="I1693" s="85">
        <v>-3419806.56</v>
      </c>
      <c r="J1693" s="85">
        <v>0</v>
      </c>
      <c r="K1693" s="85">
        <v>109442888.39</v>
      </c>
      <c r="L1693" s="85">
        <v>-1596180</v>
      </c>
      <c r="M1693" s="85">
        <v>0</v>
      </c>
      <c r="N1693" s="85">
        <v>104426901.83</v>
      </c>
      <c r="O1693" s="35">
        <f>ROWS($A$8:N1693)</f>
        <v>1686</v>
      </c>
      <c r="P1693" s="35" t="str">
        <f>IF($A1693='Signature Page'!$H$8,O1693,"")</f>
        <v/>
      </c>
      <c r="Q1693" s="35" t="str">
        <f>IFERROR(SMALL($P$8:$P$1794,ROWS($P$8:P1693)),"")</f>
        <v/>
      </c>
      <c r="R1693" s="31" t="str">
        <f t="shared" si="26"/>
        <v>R40010010000</v>
      </c>
      <c r="S1693" s="31"/>
      <c r="T1693" s="31"/>
      <c r="U1693" s="31"/>
    </row>
    <row r="1694" spans="1:21" x14ac:dyDescent="0.25">
      <c r="A1694" s="71" t="s">
        <v>108</v>
      </c>
      <c r="B1694" s="72">
        <v>1</v>
      </c>
      <c r="C1694" s="71">
        <v>10050023</v>
      </c>
      <c r="D1694" s="70" t="s">
        <v>1053</v>
      </c>
      <c r="E1694" s="73" t="s">
        <v>109</v>
      </c>
      <c r="F1694" s="73" t="s">
        <v>128</v>
      </c>
      <c r="G1694" s="72" t="s">
        <v>1489</v>
      </c>
      <c r="H1694" s="73" t="s">
        <v>1056</v>
      </c>
      <c r="I1694" s="85">
        <v>0</v>
      </c>
      <c r="J1694" s="85">
        <v>0</v>
      </c>
      <c r="K1694" s="85">
        <v>1092000</v>
      </c>
      <c r="L1694" s="85">
        <v>4797550</v>
      </c>
      <c r="M1694" s="85">
        <v>0</v>
      </c>
      <c r="N1694" s="85">
        <v>5889550</v>
      </c>
      <c r="O1694" s="35">
        <f>ROWS($A$8:N1694)</f>
        <v>1687</v>
      </c>
      <c r="P1694" s="35" t="str">
        <f>IF($A1694='Signature Page'!$H$8,O1694,"")</f>
        <v/>
      </c>
      <c r="Q1694" s="35" t="str">
        <f>IFERROR(SMALL($P$8:$P$1794,ROWS($P$8:P1694)),"")</f>
        <v/>
      </c>
      <c r="R1694" s="31" t="str">
        <f t="shared" si="26"/>
        <v>R40010050023</v>
      </c>
      <c r="S1694" s="31"/>
      <c r="T1694" s="31"/>
      <c r="U1694" s="31"/>
    </row>
    <row r="1695" spans="1:21" x14ac:dyDescent="0.25">
      <c r="A1695" s="71" t="s">
        <v>108</v>
      </c>
      <c r="B1695" s="72">
        <v>1</v>
      </c>
      <c r="C1695" s="71">
        <v>28230000</v>
      </c>
      <c r="D1695" s="70" t="s">
        <v>1053</v>
      </c>
      <c r="E1695" s="73" t="s">
        <v>109</v>
      </c>
      <c r="F1695" s="73" t="s">
        <v>128</v>
      </c>
      <c r="G1695" s="72" t="s">
        <v>136</v>
      </c>
      <c r="H1695" s="73" t="s">
        <v>1056</v>
      </c>
      <c r="I1695" s="85">
        <v>0</v>
      </c>
      <c r="J1695" s="85">
        <v>-15084.42</v>
      </c>
      <c r="K1695" s="85">
        <v>0</v>
      </c>
      <c r="L1695" s="85">
        <v>0</v>
      </c>
      <c r="M1695" s="85">
        <v>0</v>
      </c>
      <c r="N1695" s="85">
        <v>-15084.42</v>
      </c>
      <c r="O1695" s="35">
        <f>ROWS($A$8:N1695)</f>
        <v>1688</v>
      </c>
      <c r="P1695" s="35" t="str">
        <f>IF($A1695='Signature Page'!$H$8,O1695,"")</f>
        <v/>
      </c>
      <c r="Q1695" s="35" t="str">
        <f>IFERROR(SMALL($P$8:$P$1794,ROWS($P$8:P1695)),"")</f>
        <v/>
      </c>
      <c r="R1695" s="31" t="str">
        <f t="shared" si="26"/>
        <v>R40028230000</v>
      </c>
      <c r="S1695" s="31"/>
      <c r="T1695" s="31"/>
      <c r="U1695" s="31"/>
    </row>
    <row r="1696" spans="1:21" x14ac:dyDescent="0.25">
      <c r="A1696" s="71" t="s">
        <v>108</v>
      </c>
      <c r="B1696" s="72">
        <v>1</v>
      </c>
      <c r="C1696" s="71">
        <v>28370000</v>
      </c>
      <c r="D1696" s="70" t="s">
        <v>1053</v>
      </c>
      <c r="E1696" s="73" t="s">
        <v>109</v>
      </c>
      <c r="F1696" s="73" t="s">
        <v>128</v>
      </c>
      <c r="G1696" s="72" t="s">
        <v>137</v>
      </c>
      <c r="H1696" s="73" t="s">
        <v>1056</v>
      </c>
      <c r="I1696" s="85">
        <v>0</v>
      </c>
      <c r="J1696" s="85">
        <v>-9612.4500000000007</v>
      </c>
      <c r="K1696" s="85">
        <v>0</v>
      </c>
      <c r="L1696" s="85">
        <v>0</v>
      </c>
      <c r="M1696" s="85">
        <v>0</v>
      </c>
      <c r="N1696" s="85">
        <v>-9612.4500000000007</v>
      </c>
      <c r="O1696" s="35">
        <f>ROWS($A$8:N1696)</f>
        <v>1689</v>
      </c>
      <c r="P1696" s="35" t="str">
        <f>IF($A1696='Signature Page'!$H$8,O1696,"")</f>
        <v/>
      </c>
      <c r="Q1696" s="35" t="str">
        <f>IFERROR(SMALL($P$8:$P$1794,ROWS($P$8:P1696)),"")</f>
        <v/>
      </c>
      <c r="R1696" s="31" t="str">
        <f t="shared" si="26"/>
        <v>R40028370000</v>
      </c>
      <c r="S1696" s="31"/>
      <c r="T1696" s="31"/>
      <c r="U1696" s="31"/>
    </row>
    <row r="1697" spans="1:21" x14ac:dyDescent="0.25">
      <c r="A1697" s="71" t="s">
        <v>108</v>
      </c>
      <c r="B1697" s="72">
        <v>1</v>
      </c>
      <c r="C1697" s="71">
        <v>28850000</v>
      </c>
      <c r="D1697" s="70" t="s">
        <v>1053</v>
      </c>
      <c r="E1697" s="73" t="s">
        <v>109</v>
      </c>
      <c r="F1697" s="73" t="s">
        <v>128</v>
      </c>
      <c r="G1697" s="72" t="s">
        <v>138</v>
      </c>
      <c r="H1697" s="73" t="s">
        <v>1056</v>
      </c>
      <c r="I1697" s="85">
        <v>0</v>
      </c>
      <c r="J1697" s="85">
        <v>-11314069.73</v>
      </c>
      <c r="K1697" s="85">
        <v>-4475.7700000000004</v>
      </c>
      <c r="L1697" s="85">
        <v>0</v>
      </c>
      <c r="M1697" s="85">
        <v>0</v>
      </c>
      <c r="N1697" s="85">
        <v>-11318545.5</v>
      </c>
      <c r="O1697" s="35">
        <f>ROWS($A$8:N1697)</f>
        <v>1690</v>
      </c>
      <c r="P1697" s="35" t="str">
        <f>IF($A1697='Signature Page'!$H$8,O1697,"")</f>
        <v/>
      </c>
      <c r="Q1697" s="35" t="str">
        <f>IFERROR(SMALL($P$8:$P$1794,ROWS($P$8:P1697)),"")</f>
        <v/>
      </c>
      <c r="R1697" s="31" t="str">
        <f t="shared" si="26"/>
        <v>R40028850000</v>
      </c>
      <c r="S1697" s="31"/>
      <c r="T1697" s="31"/>
      <c r="U1697" s="31"/>
    </row>
    <row r="1698" spans="1:21" x14ac:dyDescent="0.25">
      <c r="A1698" s="71" t="s">
        <v>108</v>
      </c>
      <c r="B1698" s="72">
        <v>1</v>
      </c>
      <c r="C1698" s="71">
        <v>30350099</v>
      </c>
      <c r="D1698" s="70" t="s">
        <v>1057</v>
      </c>
      <c r="E1698" s="73" t="s">
        <v>109</v>
      </c>
      <c r="F1698" s="73" t="s">
        <v>128</v>
      </c>
      <c r="G1698" s="72" t="s">
        <v>1298</v>
      </c>
      <c r="H1698" s="73" t="s">
        <v>1056</v>
      </c>
      <c r="I1698" s="85">
        <v>-1207117.1000000001</v>
      </c>
      <c r="J1698" s="85">
        <v>0</v>
      </c>
      <c r="K1698" s="85">
        <v>0</v>
      </c>
      <c r="L1698" s="85">
        <v>0</v>
      </c>
      <c r="M1698" s="85">
        <v>0</v>
      </c>
      <c r="N1698" s="85">
        <v>-1207117.1000000001</v>
      </c>
      <c r="O1698" s="35">
        <f>ROWS($A$8:N1698)</f>
        <v>1691</v>
      </c>
      <c r="P1698" s="35" t="str">
        <f>IF($A1698='Signature Page'!$H$8,O1698,"")</f>
        <v/>
      </c>
      <c r="Q1698" s="35" t="str">
        <f>IFERROR(SMALL($P$8:$P$1794,ROWS($P$8:P1698)),"")</f>
        <v/>
      </c>
      <c r="R1698" s="31" t="str">
        <f t="shared" si="26"/>
        <v>R40030350099</v>
      </c>
      <c r="S1698" s="31"/>
      <c r="T1698" s="31"/>
      <c r="U1698" s="31"/>
    </row>
    <row r="1699" spans="1:21" x14ac:dyDescent="0.25">
      <c r="A1699" s="71" t="s">
        <v>108</v>
      </c>
      <c r="B1699" s="72">
        <v>1</v>
      </c>
      <c r="C1699" s="71">
        <v>31980000</v>
      </c>
      <c r="D1699" s="70" t="s">
        <v>1054</v>
      </c>
      <c r="E1699" s="73" t="s">
        <v>109</v>
      </c>
      <c r="F1699" s="73" t="s">
        <v>128</v>
      </c>
      <c r="G1699" s="72" t="s">
        <v>267</v>
      </c>
      <c r="H1699" s="73" t="s">
        <v>1056</v>
      </c>
      <c r="I1699" s="85">
        <v>-6553545.1699999999</v>
      </c>
      <c r="J1699" s="85">
        <v>-1052764.04</v>
      </c>
      <c r="K1699" s="85">
        <v>0</v>
      </c>
      <c r="L1699" s="85">
        <v>0</v>
      </c>
      <c r="M1699" s="85">
        <v>0</v>
      </c>
      <c r="N1699" s="85">
        <v>-7606309.21</v>
      </c>
      <c r="O1699" s="35">
        <f>ROWS($A$8:N1699)</f>
        <v>1692</v>
      </c>
      <c r="P1699" s="35" t="str">
        <f>IF($A1699='Signature Page'!$H$8,O1699,"")</f>
        <v/>
      </c>
      <c r="Q1699" s="35" t="str">
        <f>IFERROR(SMALL($P$8:$P$1794,ROWS($P$8:P1699)),"")</f>
        <v/>
      </c>
      <c r="R1699" s="31" t="str">
        <f t="shared" si="26"/>
        <v>R40031980000</v>
      </c>
      <c r="S1699" s="31"/>
      <c r="T1699" s="31"/>
      <c r="U1699" s="31"/>
    </row>
    <row r="1700" spans="1:21" x14ac:dyDescent="0.25">
      <c r="A1700" s="71" t="s">
        <v>108</v>
      </c>
      <c r="B1700" s="72">
        <v>1</v>
      </c>
      <c r="C1700" s="71">
        <v>32640000</v>
      </c>
      <c r="D1700" s="70" t="s">
        <v>1053</v>
      </c>
      <c r="E1700" s="73" t="s">
        <v>109</v>
      </c>
      <c r="F1700" s="73" t="s">
        <v>128</v>
      </c>
      <c r="G1700" s="72" t="s">
        <v>283</v>
      </c>
      <c r="H1700" s="73" t="s">
        <v>1056</v>
      </c>
      <c r="I1700" s="85">
        <v>-5485398.8200000003</v>
      </c>
      <c r="J1700" s="85">
        <v>-179062.92</v>
      </c>
      <c r="K1700" s="85">
        <v>80476.759999999995</v>
      </c>
      <c r="L1700" s="85">
        <v>0</v>
      </c>
      <c r="M1700" s="85">
        <v>0</v>
      </c>
      <c r="N1700" s="85">
        <v>-5583984.9800000004</v>
      </c>
      <c r="O1700" s="35">
        <f>ROWS($A$8:N1700)</f>
        <v>1693</v>
      </c>
      <c r="P1700" s="35" t="str">
        <f>IF($A1700='Signature Page'!$H$8,O1700,"")</f>
        <v/>
      </c>
      <c r="Q1700" s="35" t="str">
        <f>IFERROR(SMALL($P$8:$P$1794,ROWS($P$8:P1700)),"")</f>
        <v/>
      </c>
      <c r="R1700" s="31" t="str">
        <f t="shared" si="26"/>
        <v>R40032640000</v>
      </c>
      <c r="S1700" s="31"/>
      <c r="T1700" s="31"/>
      <c r="U1700" s="31"/>
    </row>
    <row r="1701" spans="1:21" x14ac:dyDescent="0.25">
      <c r="A1701" s="71" t="s">
        <v>108</v>
      </c>
      <c r="B1701" s="72">
        <v>1</v>
      </c>
      <c r="C1701" s="71">
        <v>33497000</v>
      </c>
      <c r="D1701" s="70" t="s">
        <v>1055</v>
      </c>
      <c r="E1701" s="73" t="s">
        <v>109</v>
      </c>
      <c r="F1701" s="73" t="s">
        <v>128</v>
      </c>
      <c r="G1701" s="72" t="s">
        <v>320</v>
      </c>
      <c r="H1701" s="73" t="s">
        <v>1056</v>
      </c>
      <c r="I1701" s="85">
        <v>-381764.42</v>
      </c>
      <c r="J1701" s="85">
        <v>334365.57999999798</v>
      </c>
      <c r="K1701" s="85">
        <v>-711.74</v>
      </c>
      <c r="L1701" s="85">
        <v>0</v>
      </c>
      <c r="M1701" s="85">
        <v>0</v>
      </c>
      <c r="N1701" s="85">
        <v>-48110.580000001799</v>
      </c>
      <c r="O1701" s="35">
        <f>ROWS($A$8:N1701)</f>
        <v>1694</v>
      </c>
      <c r="P1701" s="35" t="str">
        <f>IF($A1701='Signature Page'!$H$8,O1701,"")</f>
        <v/>
      </c>
      <c r="Q1701" s="35" t="str">
        <f>IFERROR(SMALL($P$8:$P$1794,ROWS($P$8:P1701)),"")</f>
        <v/>
      </c>
      <c r="R1701" s="31" t="str">
        <f t="shared" si="26"/>
        <v>R40033497000</v>
      </c>
      <c r="S1701" s="31"/>
      <c r="T1701" s="31"/>
      <c r="U1701" s="31"/>
    </row>
    <row r="1702" spans="1:21" x14ac:dyDescent="0.25">
      <c r="A1702" s="71" t="s">
        <v>108</v>
      </c>
      <c r="B1702" s="72">
        <v>1</v>
      </c>
      <c r="C1702" s="71">
        <v>35950000</v>
      </c>
      <c r="D1702" s="70" t="s">
        <v>1053</v>
      </c>
      <c r="E1702" s="73" t="s">
        <v>109</v>
      </c>
      <c r="F1702" s="73" t="s">
        <v>128</v>
      </c>
      <c r="G1702" s="72" t="s">
        <v>417</v>
      </c>
      <c r="H1702" s="73" t="s">
        <v>1056</v>
      </c>
      <c r="I1702" s="85">
        <v>-552713.09</v>
      </c>
      <c r="J1702" s="85">
        <v>0</v>
      </c>
      <c r="K1702" s="85">
        <v>0</v>
      </c>
      <c r="L1702" s="85">
        <v>0</v>
      </c>
      <c r="M1702" s="85">
        <v>0</v>
      </c>
      <c r="N1702" s="85">
        <v>-552713.09</v>
      </c>
      <c r="O1702" s="35">
        <f>ROWS($A$8:N1702)</f>
        <v>1695</v>
      </c>
      <c r="P1702" s="35" t="str">
        <f>IF($A1702='Signature Page'!$H$8,O1702,"")</f>
        <v/>
      </c>
      <c r="Q1702" s="35" t="str">
        <f>IFERROR(SMALL($P$8:$P$1794,ROWS($P$8:P1702)),"")</f>
        <v/>
      </c>
      <c r="R1702" s="31" t="str">
        <f t="shared" si="26"/>
        <v>R40035950000</v>
      </c>
      <c r="S1702" s="31"/>
      <c r="T1702" s="31"/>
      <c r="U1702" s="31"/>
    </row>
    <row r="1703" spans="1:21" x14ac:dyDescent="0.25">
      <c r="A1703" s="71" t="s">
        <v>108</v>
      </c>
      <c r="B1703" s="72">
        <v>1</v>
      </c>
      <c r="C1703" s="71" t="s">
        <v>420</v>
      </c>
      <c r="D1703" s="70" t="s">
        <v>1055</v>
      </c>
      <c r="E1703" s="73" t="s">
        <v>109</v>
      </c>
      <c r="F1703" s="73" t="s">
        <v>128</v>
      </c>
      <c r="G1703" s="72" t="s">
        <v>421</v>
      </c>
      <c r="H1703" s="73" t="s">
        <v>1056</v>
      </c>
      <c r="I1703" s="85">
        <v>-1995575.26</v>
      </c>
      <c r="J1703" s="85">
        <v>-4862886.7300000004</v>
      </c>
      <c r="K1703" s="85">
        <v>1263443.24</v>
      </c>
      <c r="L1703" s="85">
        <v>0</v>
      </c>
      <c r="M1703" s="85">
        <v>0</v>
      </c>
      <c r="N1703" s="85">
        <v>-5595018.75</v>
      </c>
      <c r="O1703" s="35">
        <f>ROWS($A$8:N1703)</f>
        <v>1696</v>
      </c>
      <c r="P1703" s="35" t="str">
        <f>IF($A1703='Signature Page'!$H$8,O1703,"")</f>
        <v/>
      </c>
      <c r="Q1703" s="35" t="str">
        <f>IFERROR(SMALL($P$8:$P$1794,ROWS($P$8:P1703)),"")</f>
        <v/>
      </c>
      <c r="R1703" s="31" t="str">
        <f t="shared" si="26"/>
        <v>R40035C60000</v>
      </c>
      <c r="S1703" s="31"/>
      <c r="T1703" s="31"/>
      <c r="U1703" s="31"/>
    </row>
    <row r="1704" spans="1:21" x14ac:dyDescent="0.25">
      <c r="A1704" s="71" t="s">
        <v>108</v>
      </c>
      <c r="B1704" s="72">
        <v>998</v>
      </c>
      <c r="C1704" s="71">
        <v>36008000</v>
      </c>
      <c r="D1704" s="70" t="s">
        <v>1054</v>
      </c>
      <c r="E1704" s="73" t="s">
        <v>109</v>
      </c>
      <c r="F1704" s="73" t="s">
        <v>1105</v>
      </c>
      <c r="G1704" s="72" t="s">
        <v>1304</v>
      </c>
      <c r="H1704" s="73" t="s">
        <v>1056</v>
      </c>
      <c r="I1704" s="85">
        <v>-273753.08</v>
      </c>
      <c r="J1704" s="85">
        <v>0</v>
      </c>
      <c r="K1704" s="85">
        <v>5624.06</v>
      </c>
      <c r="L1704" s="85">
        <v>-3201370</v>
      </c>
      <c r="M1704" s="85">
        <v>0</v>
      </c>
      <c r="N1704" s="85">
        <v>-3469499.02</v>
      </c>
      <c r="O1704" s="35">
        <f>ROWS($A$8:N1704)</f>
        <v>1697</v>
      </c>
      <c r="P1704" s="35" t="str">
        <f>IF($A1704='Signature Page'!$H$8,O1704,"")</f>
        <v/>
      </c>
      <c r="Q1704" s="35" t="str">
        <f>IFERROR(SMALL($P$8:$P$1794,ROWS($P$8:P1704)),"")</f>
        <v/>
      </c>
      <c r="R1704" s="31" t="str">
        <f t="shared" si="26"/>
        <v>R40036008000</v>
      </c>
      <c r="S1704" s="31"/>
      <c r="T1704" s="31"/>
      <c r="U1704" s="31"/>
    </row>
    <row r="1705" spans="1:21" x14ac:dyDescent="0.25">
      <c r="A1705" s="71" t="s">
        <v>108</v>
      </c>
      <c r="B1705" s="72">
        <v>1</v>
      </c>
      <c r="C1705" s="71">
        <v>38050007</v>
      </c>
      <c r="D1705" s="70" t="s">
        <v>1053</v>
      </c>
      <c r="E1705" s="73" t="s">
        <v>109</v>
      </c>
      <c r="F1705" s="73" t="s">
        <v>128</v>
      </c>
      <c r="G1705" s="72" t="s">
        <v>528</v>
      </c>
      <c r="H1705" s="73" t="s">
        <v>1056</v>
      </c>
      <c r="I1705" s="85">
        <v>-638286.26</v>
      </c>
      <c r="J1705" s="85">
        <v>-31851.18</v>
      </c>
      <c r="K1705" s="85">
        <v>0</v>
      </c>
      <c r="L1705" s="85">
        <v>0</v>
      </c>
      <c r="M1705" s="85">
        <v>0</v>
      </c>
      <c r="N1705" s="85">
        <v>-670137.43999999994</v>
      </c>
      <c r="O1705" s="35">
        <f>ROWS($A$8:N1705)</f>
        <v>1698</v>
      </c>
      <c r="P1705" s="35" t="str">
        <f>IF($A1705='Signature Page'!$H$8,O1705,"")</f>
        <v/>
      </c>
      <c r="Q1705" s="35" t="str">
        <f>IFERROR(SMALL($P$8:$P$1794,ROWS($P$8:P1705)),"")</f>
        <v/>
      </c>
      <c r="R1705" s="31" t="str">
        <f t="shared" si="26"/>
        <v>R40038050007</v>
      </c>
      <c r="S1705" s="31"/>
      <c r="T1705" s="31"/>
      <c r="U1705" s="31"/>
    </row>
    <row r="1706" spans="1:21" x14ac:dyDescent="0.25">
      <c r="A1706" s="71" t="s">
        <v>108</v>
      </c>
      <c r="B1706" s="72">
        <v>998</v>
      </c>
      <c r="C1706" s="71">
        <v>39078000</v>
      </c>
      <c r="D1706" s="70" t="s">
        <v>1054</v>
      </c>
      <c r="E1706" s="73" t="s">
        <v>109</v>
      </c>
      <c r="F1706" s="73" t="s">
        <v>1105</v>
      </c>
      <c r="G1706" s="72" t="s">
        <v>1299</v>
      </c>
      <c r="H1706" s="73" t="s">
        <v>1056</v>
      </c>
      <c r="I1706" s="85">
        <v>-1787659.45</v>
      </c>
      <c r="J1706" s="85">
        <v>0</v>
      </c>
      <c r="K1706" s="85">
        <v>353049.36</v>
      </c>
      <c r="L1706" s="85">
        <v>0</v>
      </c>
      <c r="M1706" s="85">
        <v>0</v>
      </c>
      <c r="N1706" s="85">
        <v>-1434610.09</v>
      </c>
      <c r="O1706" s="35">
        <f>ROWS($A$8:N1706)</f>
        <v>1699</v>
      </c>
      <c r="P1706" s="35" t="str">
        <f>IF($A1706='Signature Page'!$H$8,O1706,"")</f>
        <v/>
      </c>
      <c r="Q1706" s="35" t="str">
        <f>IFERROR(SMALL($P$8:$P$1794,ROWS($P$8:P1706)),"")</f>
        <v/>
      </c>
      <c r="R1706" s="31" t="str">
        <f t="shared" si="26"/>
        <v>R40039078000</v>
      </c>
      <c r="S1706" s="31"/>
      <c r="T1706" s="31"/>
      <c r="U1706" s="31"/>
    </row>
    <row r="1707" spans="1:21" x14ac:dyDescent="0.25">
      <c r="A1707" s="71" t="s">
        <v>108</v>
      </c>
      <c r="B1707" s="72">
        <v>1</v>
      </c>
      <c r="C1707" s="71">
        <v>39580000</v>
      </c>
      <c r="D1707" s="70" t="s">
        <v>1057</v>
      </c>
      <c r="E1707" s="73" t="s">
        <v>109</v>
      </c>
      <c r="F1707" s="73" t="s">
        <v>128</v>
      </c>
      <c r="G1707" s="72" t="s">
        <v>579</v>
      </c>
      <c r="H1707" s="73" t="s">
        <v>1056</v>
      </c>
      <c r="I1707" s="85">
        <v>-30302.93</v>
      </c>
      <c r="J1707" s="85">
        <v>0</v>
      </c>
      <c r="K1707" s="85">
        <v>0</v>
      </c>
      <c r="L1707" s="85">
        <v>0</v>
      </c>
      <c r="M1707" s="85">
        <v>0</v>
      </c>
      <c r="N1707" s="85">
        <v>-30302.93</v>
      </c>
      <c r="O1707" s="35">
        <f>ROWS($A$8:N1707)</f>
        <v>1700</v>
      </c>
      <c r="P1707" s="35" t="str">
        <f>IF($A1707='Signature Page'!$H$8,O1707,"")</f>
        <v/>
      </c>
      <c r="Q1707" s="35" t="str">
        <f>IFERROR(SMALL($P$8:$P$1794,ROWS($P$8:P1707)),"")</f>
        <v/>
      </c>
      <c r="R1707" s="31" t="str">
        <f t="shared" si="26"/>
        <v>R40039580000</v>
      </c>
      <c r="S1707" s="31"/>
      <c r="T1707" s="31"/>
      <c r="U1707" s="31"/>
    </row>
    <row r="1708" spans="1:21" x14ac:dyDescent="0.25">
      <c r="A1708" s="71" t="s">
        <v>108</v>
      </c>
      <c r="B1708" s="72">
        <v>1</v>
      </c>
      <c r="C1708" s="71" t="s">
        <v>627</v>
      </c>
      <c r="D1708" s="70" t="s">
        <v>1055</v>
      </c>
      <c r="E1708" s="73" t="s">
        <v>109</v>
      </c>
      <c r="F1708" s="73" t="s">
        <v>128</v>
      </c>
      <c r="G1708" s="72" t="s">
        <v>628</v>
      </c>
      <c r="H1708" s="73" t="s">
        <v>1056</v>
      </c>
      <c r="I1708" s="85">
        <v>-3625.65</v>
      </c>
      <c r="J1708" s="85">
        <v>0</v>
      </c>
      <c r="K1708" s="85">
        <v>0</v>
      </c>
      <c r="L1708" s="85">
        <v>0</v>
      </c>
      <c r="M1708" s="85">
        <v>0</v>
      </c>
      <c r="N1708" s="85">
        <v>-3625.65</v>
      </c>
      <c r="O1708" s="35">
        <f>ROWS($A$8:N1708)</f>
        <v>1701</v>
      </c>
      <c r="P1708" s="35" t="str">
        <f>IF($A1708='Signature Page'!$H$8,O1708,"")</f>
        <v/>
      </c>
      <c r="Q1708" s="35" t="str">
        <f>IFERROR(SMALL($P$8:$P$1794,ROWS($P$8:P1708)),"")</f>
        <v/>
      </c>
      <c r="R1708" s="31" t="str">
        <f t="shared" si="26"/>
        <v>R40041C50000</v>
      </c>
      <c r="S1708" s="31"/>
      <c r="T1708" s="31"/>
      <c r="U1708" s="31"/>
    </row>
    <row r="1709" spans="1:21" x14ac:dyDescent="0.25">
      <c r="A1709" s="71" t="s">
        <v>108</v>
      </c>
      <c r="B1709" s="72">
        <v>1</v>
      </c>
      <c r="C1709" s="71" t="s">
        <v>694</v>
      </c>
      <c r="D1709" s="70" t="s">
        <v>1053</v>
      </c>
      <c r="E1709" s="73" t="s">
        <v>109</v>
      </c>
      <c r="F1709" s="73" t="s">
        <v>128</v>
      </c>
      <c r="G1709" s="72" t="s">
        <v>695</v>
      </c>
      <c r="H1709" s="73" t="s">
        <v>1056</v>
      </c>
      <c r="I1709" s="85">
        <v>-1.8</v>
      </c>
      <c r="J1709" s="85">
        <v>0</v>
      </c>
      <c r="K1709" s="85">
        <v>0</v>
      </c>
      <c r="L1709" s="85">
        <v>0</v>
      </c>
      <c r="M1709" s="85">
        <v>0</v>
      </c>
      <c r="N1709" s="85">
        <v>-1.8</v>
      </c>
      <c r="O1709" s="35">
        <f>ROWS($A$8:N1709)</f>
        <v>1702</v>
      </c>
      <c r="P1709" s="35" t="str">
        <f>IF($A1709='Signature Page'!$H$8,O1709,"")</f>
        <v/>
      </c>
      <c r="Q1709" s="35" t="str">
        <f>IFERROR(SMALL($P$8:$P$1794,ROWS($P$8:P1709)),"")</f>
        <v/>
      </c>
      <c r="R1709" s="31" t="str">
        <f t="shared" si="26"/>
        <v>R40043D20000</v>
      </c>
      <c r="S1709" s="31"/>
      <c r="T1709" s="31"/>
      <c r="U1709" s="31"/>
    </row>
    <row r="1710" spans="1:21" x14ac:dyDescent="0.25">
      <c r="A1710" s="71" t="s">
        <v>108</v>
      </c>
      <c r="B1710" s="72">
        <v>5</v>
      </c>
      <c r="C1710" s="71">
        <v>50550000</v>
      </c>
      <c r="D1710" s="70" t="s">
        <v>1055</v>
      </c>
      <c r="E1710" s="73" t="s">
        <v>109</v>
      </c>
      <c r="F1710" s="73" t="s">
        <v>1101</v>
      </c>
      <c r="G1710" s="72" t="s">
        <v>982</v>
      </c>
      <c r="H1710" s="73" t="s">
        <v>1056</v>
      </c>
      <c r="I1710" s="85">
        <v>-47258.89</v>
      </c>
      <c r="J1710" s="85">
        <v>-396550.89</v>
      </c>
      <c r="K1710" s="85">
        <v>699171.71</v>
      </c>
      <c r="L1710" s="85">
        <v>0</v>
      </c>
      <c r="M1710" s="85">
        <v>0</v>
      </c>
      <c r="N1710" s="85">
        <v>255361.93</v>
      </c>
      <c r="O1710" s="35">
        <f>ROWS($A$8:N1710)</f>
        <v>1703</v>
      </c>
      <c r="P1710" s="35" t="str">
        <f>IF($A1710='Signature Page'!$H$8,O1710,"")</f>
        <v/>
      </c>
      <c r="Q1710" s="35" t="str">
        <f>IFERROR(SMALL($P$8:$P$1794,ROWS($P$8:P1710)),"")</f>
        <v/>
      </c>
      <c r="R1710" s="31" t="str">
        <f t="shared" si="26"/>
        <v>R40050550000</v>
      </c>
      <c r="S1710" s="31"/>
      <c r="T1710" s="31"/>
      <c r="U1710" s="31"/>
    </row>
    <row r="1711" spans="1:21" x14ac:dyDescent="0.25">
      <c r="A1711" s="71" t="s">
        <v>108</v>
      </c>
      <c r="B1711" s="72">
        <v>5</v>
      </c>
      <c r="C1711" s="71">
        <v>55110007</v>
      </c>
      <c r="D1711" s="70" t="s">
        <v>1055</v>
      </c>
      <c r="E1711" s="73" t="s">
        <v>109</v>
      </c>
      <c r="F1711" s="73" t="s">
        <v>1101</v>
      </c>
      <c r="G1711" s="72" t="s">
        <v>1260</v>
      </c>
      <c r="H1711" s="73" t="s">
        <v>1056</v>
      </c>
      <c r="I1711" s="85">
        <v>155460.54</v>
      </c>
      <c r="J1711" s="85">
        <v>-155460.54</v>
      </c>
      <c r="K1711" s="85">
        <v>0</v>
      </c>
      <c r="L1711" s="85">
        <v>0</v>
      </c>
      <c r="M1711" s="85">
        <v>0</v>
      </c>
      <c r="N1711" s="85">
        <v>0</v>
      </c>
      <c r="O1711" s="35">
        <f>ROWS($A$8:N1711)</f>
        <v>1704</v>
      </c>
      <c r="P1711" s="35" t="str">
        <f>IF($A1711='Signature Page'!$H$8,O1711,"")</f>
        <v/>
      </c>
      <c r="Q1711" s="35" t="str">
        <f>IFERROR(SMALL($P$8:$P$1794,ROWS($P$8:P1711)),"")</f>
        <v/>
      </c>
      <c r="R1711" s="31" t="str">
        <f t="shared" si="26"/>
        <v>R40055110007</v>
      </c>
      <c r="S1711" s="31"/>
      <c r="T1711" s="31"/>
      <c r="U1711" s="31"/>
    </row>
    <row r="1712" spans="1:21" x14ac:dyDescent="0.25">
      <c r="A1712" s="71" t="s">
        <v>108</v>
      </c>
      <c r="B1712" s="72">
        <v>5</v>
      </c>
      <c r="C1712" s="71">
        <v>57878001</v>
      </c>
      <c r="D1712" s="70" t="s">
        <v>1055</v>
      </c>
      <c r="E1712" s="73" t="s">
        <v>109</v>
      </c>
      <c r="F1712" s="73" t="s">
        <v>1101</v>
      </c>
      <c r="G1712" s="72" t="s">
        <v>1340</v>
      </c>
      <c r="H1712" s="73" t="s">
        <v>1056</v>
      </c>
      <c r="I1712" s="85">
        <v>138090.75</v>
      </c>
      <c r="J1712" s="85">
        <v>0</v>
      </c>
      <c r="K1712" s="85">
        <v>167820.25</v>
      </c>
      <c r="L1712" s="85">
        <v>0</v>
      </c>
      <c r="M1712" s="85">
        <v>0</v>
      </c>
      <c r="N1712" s="85">
        <v>305911</v>
      </c>
      <c r="O1712" s="35">
        <f>ROWS($A$8:N1712)</f>
        <v>1705</v>
      </c>
      <c r="P1712" s="35" t="str">
        <f>IF($A1712='Signature Page'!$H$8,O1712,"")</f>
        <v/>
      </c>
      <c r="Q1712" s="35" t="str">
        <f>IFERROR(SMALL($P$8:$P$1794,ROWS($P$8:P1712)),"")</f>
        <v/>
      </c>
      <c r="R1712" s="31" t="str">
        <f t="shared" si="26"/>
        <v>R40057878001</v>
      </c>
      <c r="S1712" s="31"/>
      <c r="T1712" s="31"/>
      <c r="U1712" s="31"/>
    </row>
    <row r="1713" spans="1:21" x14ac:dyDescent="0.25">
      <c r="A1713" s="71" t="s">
        <v>108</v>
      </c>
      <c r="B1713" s="72">
        <v>5</v>
      </c>
      <c r="C1713" s="71">
        <v>69000013</v>
      </c>
      <c r="D1713" s="70" t="s">
        <v>1054</v>
      </c>
      <c r="E1713" s="73" t="s">
        <v>109</v>
      </c>
      <c r="F1713" s="73" t="s">
        <v>1101</v>
      </c>
      <c r="G1713" s="72" t="s">
        <v>1049</v>
      </c>
      <c r="H1713" s="73" t="s">
        <v>1056</v>
      </c>
      <c r="I1713" s="85">
        <v>-150174.78</v>
      </c>
      <c r="J1713" s="85">
        <v>-98180.39</v>
      </c>
      <c r="K1713" s="85">
        <v>0</v>
      </c>
      <c r="L1713" s="85">
        <v>0</v>
      </c>
      <c r="M1713" s="85">
        <v>0</v>
      </c>
      <c r="N1713" s="85">
        <v>-248355.17</v>
      </c>
      <c r="O1713" s="35">
        <f>ROWS($A$8:N1713)</f>
        <v>1706</v>
      </c>
      <c r="P1713" s="35" t="str">
        <f>IF($A1713='Signature Page'!$H$8,O1713,"")</f>
        <v/>
      </c>
      <c r="Q1713" s="35" t="str">
        <f>IFERROR(SMALL($P$8:$P$1794,ROWS($P$8:P1713)),"")</f>
        <v/>
      </c>
      <c r="R1713" s="31" t="str">
        <f t="shared" si="26"/>
        <v>R40069000013</v>
      </c>
      <c r="S1713" s="31"/>
      <c r="T1713" s="31"/>
      <c r="U1713" s="31"/>
    </row>
    <row r="1714" spans="1:21" x14ac:dyDescent="0.25">
      <c r="A1714" s="71" t="s">
        <v>110</v>
      </c>
      <c r="B1714" s="72">
        <v>1</v>
      </c>
      <c r="C1714" s="71">
        <v>10010000</v>
      </c>
      <c r="D1714" s="70" t="s">
        <v>1053</v>
      </c>
      <c r="E1714" s="73" t="s">
        <v>1195</v>
      </c>
      <c r="F1714" s="73" t="s">
        <v>128</v>
      </c>
      <c r="G1714" s="72" t="s">
        <v>128</v>
      </c>
      <c r="H1714" s="73" t="s">
        <v>1056</v>
      </c>
      <c r="I1714" s="85">
        <v>255.49</v>
      </c>
      <c r="J1714" s="85">
        <v>0</v>
      </c>
      <c r="K1714" s="85">
        <v>52669685.869999997</v>
      </c>
      <c r="L1714" s="85">
        <v>-831596</v>
      </c>
      <c r="M1714" s="85">
        <v>0</v>
      </c>
      <c r="N1714" s="85">
        <v>51838345.359999999</v>
      </c>
      <c r="O1714" s="35">
        <f>ROWS($A$8:N1714)</f>
        <v>1707</v>
      </c>
      <c r="P1714" s="35" t="str">
        <f>IF($A1714='Signature Page'!$H$8,O1714,"")</f>
        <v/>
      </c>
      <c r="Q1714" s="35" t="str">
        <f>IFERROR(SMALL($P$8:$P$1794,ROWS($P$8:P1714)),"")</f>
        <v/>
      </c>
      <c r="R1714" s="31" t="str">
        <f t="shared" si="26"/>
        <v>R44010010000</v>
      </c>
      <c r="S1714" s="31"/>
      <c r="T1714" s="31"/>
      <c r="U1714" s="31"/>
    </row>
    <row r="1715" spans="1:21" x14ac:dyDescent="0.25">
      <c r="A1715" s="71" t="s">
        <v>110</v>
      </c>
      <c r="B1715" s="72">
        <v>1</v>
      </c>
      <c r="C1715" s="71">
        <v>10050023</v>
      </c>
      <c r="D1715" s="70" t="s">
        <v>1053</v>
      </c>
      <c r="E1715" s="73" t="s">
        <v>1195</v>
      </c>
      <c r="F1715" s="73" t="s">
        <v>128</v>
      </c>
      <c r="G1715" s="72" t="s">
        <v>1489</v>
      </c>
      <c r="H1715" s="73" t="s">
        <v>1056</v>
      </c>
      <c r="I1715" s="85">
        <v>0</v>
      </c>
      <c r="J1715" s="85">
        <v>0</v>
      </c>
      <c r="K1715" s="85">
        <v>0</v>
      </c>
      <c r="L1715" s="85">
        <v>831596</v>
      </c>
      <c r="M1715" s="85">
        <v>0</v>
      </c>
      <c r="N1715" s="85">
        <v>831596</v>
      </c>
      <c r="O1715" s="35">
        <f>ROWS($A$8:N1715)</f>
        <v>1708</v>
      </c>
      <c r="P1715" s="35" t="str">
        <f>IF($A1715='Signature Page'!$H$8,O1715,"")</f>
        <v/>
      </c>
      <c r="Q1715" s="35" t="str">
        <f>IFERROR(SMALL($P$8:$P$1794,ROWS($P$8:P1715)),"")</f>
        <v/>
      </c>
      <c r="R1715" s="31" t="str">
        <f t="shared" si="26"/>
        <v>R44010050023</v>
      </c>
      <c r="S1715" s="31"/>
      <c r="T1715" s="31"/>
      <c r="U1715" s="31"/>
    </row>
    <row r="1716" spans="1:21" x14ac:dyDescent="0.25">
      <c r="A1716" s="71" t="s">
        <v>110</v>
      </c>
      <c r="B1716" s="72">
        <v>1</v>
      </c>
      <c r="C1716" s="71">
        <v>23820000</v>
      </c>
      <c r="D1716" s="70" t="s">
        <v>1053</v>
      </c>
      <c r="E1716" s="73" t="s">
        <v>1195</v>
      </c>
      <c r="F1716" s="73" t="s">
        <v>128</v>
      </c>
      <c r="G1716" s="72" t="s">
        <v>135</v>
      </c>
      <c r="H1716" s="73" t="s">
        <v>1056</v>
      </c>
      <c r="I1716" s="85">
        <v>-456255450.05000001</v>
      </c>
      <c r="J1716" s="85">
        <v>-11150857548.16</v>
      </c>
      <c r="K1716" s="85">
        <v>-18113.599999999999</v>
      </c>
      <c r="L1716" s="85">
        <v>0</v>
      </c>
      <c r="M1716" s="85">
        <v>0</v>
      </c>
      <c r="N1716" s="85">
        <v>-11607131111.809999</v>
      </c>
      <c r="O1716" s="35">
        <f>ROWS($A$8:N1716)</f>
        <v>1709</v>
      </c>
      <c r="P1716" s="35" t="str">
        <f>IF($A1716='Signature Page'!$H$8,O1716,"")</f>
        <v/>
      </c>
      <c r="Q1716" s="35" t="str">
        <f>IFERROR(SMALL($P$8:$P$1794,ROWS($P$8:P1716)),"")</f>
        <v/>
      </c>
      <c r="R1716" s="31" t="str">
        <f t="shared" si="26"/>
        <v>R44023820000</v>
      </c>
      <c r="S1716" s="31"/>
      <c r="T1716" s="31"/>
      <c r="U1716" s="31"/>
    </row>
    <row r="1717" spans="1:21" x14ac:dyDescent="0.25">
      <c r="A1717" s="71" t="s">
        <v>110</v>
      </c>
      <c r="B1717" s="72">
        <v>1</v>
      </c>
      <c r="C1717" s="71">
        <v>28370000</v>
      </c>
      <c r="D1717" s="70" t="s">
        <v>1053</v>
      </c>
      <c r="E1717" s="73" t="s">
        <v>1195</v>
      </c>
      <c r="F1717" s="73" t="s">
        <v>128</v>
      </c>
      <c r="G1717" s="72" t="s">
        <v>137</v>
      </c>
      <c r="H1717" s="73" t="s">
        <v>1056</v>
      </c>
      <c r="I1717" s="85">
        <v>-6249.02</v>
      </c>
      <c r="J1717" s="85">
        <v>-91528.6</v>
      </c>
      <c r="K1717" s="85">
        <v>0</v>
      </c>
      <c r="L1717" s="85">
        <v>0</v>
      </c>
      <c r="M1717" s="85">
        <v>0</v>
      </c>
      <c r="N1717" s="85">
        <v>-97777.62</v>
      </c>
      <c r="O1717" s="35">
        <f>ROWS($A$8:N1717)</f>
        <v>1710</v>
      </c>
      <c r="P1717" s="35" t="str">
        <f>IF($A1717='Signature Page'!$H$8,O1717,"")</f>
        <v/>
      </c>
      <c r="Q1717" s="35" t="str">
        <f>IFERROR(SMALL($P$8:$P$1794,ROWS($P$8:P1717)),"")</f>
        <v/>
      </c>
      <c r="R1717" s="31" t="str">
        <f t="shared" si="26"/>
        <v>R44028370000</v>
      </c>
      <c r="S1717" s="31"/>
      <c r="T1717" s="31"/>
      <c r="U1717" s="31"/>
    </row>
    <row r="1718" spans="1:21" x14ac:dyDescent="0.25">
      <c r="A1718" s="71" t="s">
        <v>110</v>
      </c>
      <c r="B1718" s="72">
        <v>1</v>
      </c>
      <c r="C1718" s="71">
        <v>30350000</v>
      </c>
      <c r="D1718" s="70" t="s">
        <v>1053</v>
      </c>
      <c r="E1718" s="73" t="s">
        <v>1195</v>
      </c>
      <c r="F1718" s="73" t="s">
        <v>128</v>
      </c>
      <c r="G1718" s="72" t="s">
        <v>144</v>
      </c>
      <c r="H1718" s="73" t="s">
        <v>1056</v>
      </c>
      <c r="I1718" s="85">
        <v>-9132765.9299999997</v>
      </c>
      <c r="J1718" s="85">
        <v>-32730179.210000001</v>
      </c>
      <c r="K1718" s="85">
        <v>35444286.710000001</v>
      </c>
      <c r="L1718" s="85">
        <v>-1913001.24</v>
      </c>
      <c r="M1718" s="85">
        <v>0</v>
      </c>
      <c r="N1718" s="85">
        <v>-8331659.6699999897</v>
      </c>
      <c r="O1718" s="35">
        <f>ROWS($A$8:N1718)</f>
        <v>1711</v>
      </c>
      <c r="P1718" s="35" t="str">
        <f>IF($A1718='Signature Page'!$H$8,O1718,"")</f>
        <v/>
      </c>
      <c r="Q1718" s="35" t="str">
        <f>IFERROR(SMALL($P$8:$P$1794,ROWS($P$8:P1718)),"")</f>
        <v/>
      </c>
      <c r="R1718" s="31" t="str">
        <f t="shared" si="26"/>
        <v>R44030350000</v>
      </c>
      <c r="S1718" s="31"/>
      <c r="T1718" s="31"/>
      <c r="U1718" s="31"/>
    </row>
    <row r="1719" spans="1:21" x14ac:dyDescent="0.25">
      <c r="A1719" s="71" t="s">
        <v>110</v>
      </c>
      <c r="B1719" s="72">
        <v>1</v>
      </c>
      <c r="C1719" s="71">
        <v>30350023</v>
      </c>
      <c r="D1719" s="70" t="s">
        <v>1053</v>
      </c>
      <c r="E1719" s="73" t="s">
        <v>1195</v>
      </c>
      <c r="F1719" s="73" t="s">
        <v>128</v>
      </c>
      <c r="G1719" s="72" t="s">
        <v>158</v>
      </c>
      <c r="H1719" s="73" t="s">
        <v>1056</v>
      </c>
      <c r="I1719" s="85">
        <v>-514611.93</v>
      </c>
      <c r="J1719" s="85">
        <v>0</v>
      </c>
      <c r="K1719" s="85">
        <v>287729.07</v>
      </c>
      <c r="L1719" s="85">
        <v>-325000</v>
      </c>
      <c r="M1719" s="85">
        <v>0</v>
      </c>
      <c r="N1719" s="85">
        <v>-551882.86</v>
      </c>
      <c r="O1719" s="35">
        <f>ROWS($A$8:N1719)</f>
        <v>1712</v>
      </c>
      <c r="P1719" s="35" t="str">
        <f>IF($A1719='Signature Page'!$H$8,O1719,"")</f>
        <v/>
      </c>
      <c r="Q1719" s="35" t="str">
        <f>IFERROR(SMALL($P$8:$P$1794,ROWS($P$8:P1719)),"")</f>
        <v/>
      </c>
      <c r="R1719" s="31" t="str">
        <f t="shared" si="26"/>
        <v>R44030350023</v>
      </c>
      <c r="S1719" s="31"/>
      <c r="T1719" s="31"/>
      <c r="U1719" s="31"/>
    </row>
    <row r="1720" spans="1:21" x14ac:dyDescent="0.25">
      <c r="A1720" s="71" t="s">
        <v>110</v>
      </c>
      <c r="B1720" s="72">
        <v>1</v>
      </c>
      <c r="C1720" s="71">
        <v>30350036</v>
      </c>
      <c r="D1720" s="70" t="s">
        <v>1053</v>
      </c>
      <c r="E1720" s="73" t="s">
        <v>1195</v>
      </c>
      <c r="F1720" s="73" t="s">
        <v>128</v>
      </c>
      <c r="G1720" s="72" t="s">
        <v>159</v>
      </c>
      <c r="H1720" s="73" t="s">
        <v>1056</v>
      </c>
      <c r="I1720" s="85">
        <v>-471636.6</v>
      </c>
      <c r="J1720" s="85">
        <v>0</v>
      </c>
      <c r="K1720" s="85">
        <v>85037.1</v>
      </c>
      <c r="L1720" s="85">
        <v>0</v>
      </c>
      <c r="M1720" s="85">
        <v>0</v>
      </c>
      <c r="N1720" s="85">
        <v>-386599.5</v>
      </c>
      <c r="O1720" s="35">
        <f>ROWS($A$8:N1720)</f>
        <v>1713</v>
      </c>
      <c r="P1720" s="35" t="str">
        <f>IF($A1720='Signature Page'!$H$8,O1720,"")</f>
        <v/>
      </c>
      <c r="Q1720" s="35" t="str">
        <f>IFERROR(SMALL($P$8:$P$1794,ROWS($P$8:P1720)),"")</f>
        <v/>
      </c>
      <c r="R1720" s="31" t="str">
        <f t="shared" si="26"/>
        <v>R44030350036</v>
      </c>
      <c r="S1720" s="31"/>
      <c r="T1720" s="31"/>
      <c r="U1720" s="31"/>
    </row>
    <row r="1721" spans="1:21" x14ac:dyDescent="0.25">
      <c r="A1721" s="71" t="s">
        <v>110</v>
      </c>
      <c r="B1721" s="72">
        <v>14</v>
      </c>
      <c r="C1721" s="71">
        <v>30640000</v>
      </c>
      <c r="D1721" s="70" t="s">
        <v>1055</v>
      </c>
      <c r="E1721" s="73" t="s">
        <v>1195</v>
      </c>
      <c r="F1721" s="73" t="s">
        <v>1119</v>
      </c>
      <c r="G1721" s="72" t="s">
        <v>224</v>
      </c>
      <c r="H1721" s="73" t="s">
        <v>1056</v>
      </c>
      <c r="I1721" s="85">
        <v>197482.58</v>
      </c>
      <c r="J1721" s="85">
        <v>765.91</v>
      </c>
      <c r="K1721" s="85">
        <v>0</v>
      </c>
      <c r="L1721" s="85">
        <v>0</v>
      </c>
      <c r="M1721" s="85">
        <v>0</v>
      </c>
      <c r="N1721" s="85">
        <v>198248.49</v>
      </c>
      <c r="O1721" s="35">
        <f>ROWS($A$8:N1721)</f>
        <v>1714</v>
      </c>
      <c r="P1721" s="35" t="str">
        <f>IF($A1721='Signature Page'!$H$8,O1721,"")</f>
        <v/>
      </c>
      <c r="Q1721" s="35" t="str">
        <f>IFERROR(SMALL($P$8:$P$1794,ROWS($P$8:P1721)),"")</f>
        <v/>
      </c>
      <c r="R1721" s="31" t="str">
        <f t="shared" si="26"/>
        <v>R44030640000</v>
      </c>
      <c r="S1721" s="31"/>
      <c r="T1721" s="31"/>
      <c r="U1721" s="31"/>
    </row>
    <row r="1722" spans="1:21" x14ac:dyDescent="0.25">
      <c r="A1722" s="71" t="s">
        <v>110</v>
      </c>
      <c r="B1722" s="72">
        <v>1</v>
      </c>
      <c r="C1722" s="71">
        <v>31390000</v>
      </c>
      <c r="D1722" s="70" t="s">
        <v>1057</v>
      </c>
      <c r="E1722" s="73" t="s">
        <v>1195</v>
      </c>
      <c r="F1722" s="73" t="s">
        <v>128</v>
      </c>
      <c r="G1722" s="72" t="s">
        <v>240</v>
      </c>
      <c r="H1722" s="73" t="s">
        <v>1056</v>
      </c>
      <c r="I1722" s="85">
        <v>-2716.04</v>
      </c>
      <c r="J1722" s="85">
        <v>-327381.75</v>
      </c>
      <c r="K1722" s="85">
        <v>327381.75</v>
      </c>
      <c r="L1722" s="85">
        <v>0</v>
      </c>
      <c r="M1722" s="85">
        <v>0</v>
      </c>
      <c r="N1722" s="85">
        <v>-2716.03999999998</v>
      </c>
      <c r="O1722" s="35">
        <f>ROWS($A$8:N1722)</f>
        <v>1715</v>
      </c>
      <c r="P1722" s="35" t="str">
        <f>IF($A1722='Signature Page'!$H$8,O1722,"")</f>
        <v/>
      </c>
      <c r="Q1722" s="35" t="str">
        <f>IFERROR(SMALL($P$8:$P$1794,ROWS($P$8:P1722)),"")</f>
        <v/>
      </c>
      <c r="R1722" s="31" t="str">
        <f t="shared" si="26"/>
        <v>R44031390000</v>
      </c>
      <c r="S1722" s="31"/>
      <c r="T1722" s="31"/>
      <c r="U1722" s="31"/>
    </row>
    <row r="1723" spans="1:21" x14ac:dyDescent="0.25">
      <c r="A1723" s="71" t="s">
        <v>110</v>
      </c>
      <c r="B1723" s="72">
        <v>1</v>
      </c>
      <c r="C1723" s="71">
        <v>31670000</v>
      </c>
      <c r="D1723" s="70" t="s">
        <v>1053</v>
      </c>
      <c r="E1723" s="73" t="s">
        <v>1195</v>
      </c>
      <c r="F1723" s="73" t="s">
        <v>128</v>
      </c>
      <c r="G1723" s="72" t="s">
        <v>253</v>
      </c>
      <c r="H1723" s="73" t="s">
        <v>1056</v>
      </c>
      <c r="I1723" s="85">
        <v>-3231.51</v>
      </c>
      <c r="J1723" s="85">
        <v>0</v>
      </c>
      <c r="K1723" s="85">
        <v>0</v>
      </c>
      <c r="L1723" s="85">
        <v>0</v>
      </c>
      <c r="M1723" s="85">
        <v>0</v>
      </c>
      <c r="N1723" s="85">
        <v>-3231.51</v>
      </c>
      <c r="O1723" s="35">
        <f>ROWS($A$8:N1723)</f>
        <v>1716</v>
      </c>
      <c r="P1723" s="35" t="str">
        <f>IF($A1723='Signature Page'!$H$8,O1723,"")</f>
        <v/>
      </c>
      <c r="Q1723" s="35" t="str">
        <f>IFERROR(SMALL($P$8:$P$1794,ROWS($P$8:P1723)),"")</f>
        <v/>
      </c>
      <c r="R1723" s="31" t="str">
        <f t="shared" si="26"/>
        <v>R44031670000</v>
      </c>
      <c r="S1723" s="31"/>
      <c r="T1723" s="31"/>
      <c r="U1723" s="31"/>
    </row>
    <row r="1724" spans="1:21" x14ac:dyDescent="0.25">
      <c r="A1724" s="71" t="s">
        <v>110</v>
      </c>
      <c r="B1724" s="72">
        <v>1</v>
      </c>
      <c r="C1724" s="71">
        <v>31860000</v>
      </c>
      <c r="D1724" s="70" t="s">
        <v>1053</v>
      </c>
      <c r="E1724" s="73" t="s">
        <v>1195</v>
      </c>
      <c r="F1724" s="73" t="s">
        <v>128</v>
      </c>
      <c r="G1724" s="72" t="s">
        <v>262</v>
      </c>
      <c r="H1724" s="73" t="s">
        <v>1056</v>
      </c>
      <c r="I1724" s="85">
        <v>-0.55000000000000004</v>
      </c>
      <c r="J1724" s="85">
        <v>-210167.44</v>
      </c>
      <c r="K1724" s="85">
        <v>210167.44</v>
      </c>
      <c r="L1724" s="85">
        <v>0</v>
      </c>
      <c r="M1724" s="85">
        <v>0</v>
      </c>
      <c r="N1724" s="85">
        <v>-0.54999999998835902</v>
      </c>
      <c r="O1724" s="35">
        <f>ROWS($A$8:N1724)</f>
        <v>1717</v>
      </c>
      <c r="P1724" s="35" t="str">
        <f>IF($A1724='Signature Page'!$H$8,O1724,"")</f>
        <v/>
      </c>
      <c r="Q1724" s="35" t="str">
        <f>IFERROR(SMALL($P$8:$P$1794,ROWS($P$8:P1724)),"")</f>
        <v/>
      </c>
      <c r="R1724" s="31" t="str">
        <f t="shared" si="26"/>
        <v>R44031860000</v>
      </c>
      <c r="S1724" s="31"/>
      <c r="T1724" s="31"/>
      <c r="U1724" s="31"/>
    </row>
    <row r="1725" spans="1:21" x14ac:dyDescent="0.25">
      <c r="A1725" s="71" t="s">
        <v>110</v>
      </c>
      <c r="B1725" s="72">
        <v>1</v>
      </c>
      <c r="C1725" s="71" t="s">
        <v>1541</v>
      </c>
      <c r="D1725" s="70" t="s">
        <v>1057</v>
      </c>
      <c r="E1725" s="73" t="s">
        <v>1195</v>
      </c>
      <c r="F1725" s="73" t="s">
        <v>128</v>
      </c>
      <c r="G1725" s="72" t="s">
        <v>1542</v>
      </c>
      <c r="H1725" s="73" t="s">
        <v>1056</v>
      </c>
      <c r="I1725" s="85">
        <v>0</v>
      </c>
      <c r="J1725" s="85">
        <v>0</v>
      </c>
      <c r="K1725" s="85">
        <v>976284037.16999996</v>
      </c>
      <c r="L1725" s="85">
        <v>-976284037.16999996</v>
      </c>
      <c r="M1725" s="85">
        <v>0</v>
      </c>
      <c r="N1725" s="85">
        <v>-2.3841857910156298E-7</v>
      </c>
      <c r="O1725" s="35">
        <f>ROWS($A$8:N1725)</f>
        <v>1718</v>
      </c>
      <c r="P1725" s="35" t="str">
        <f>IF($A1725='Signature Page'!$H$8,O1725,"")</f>
        <v/>
      </c>
      <c r="Q1725" s="35" t="str">
        <f>IFERROR(SMALL($P$8:$P$1794,ROWS($P$8:P1725)),"")</f>
        <v/>
      </c>
      <c r="R1725" s="31" t="str">
        <f t="shared" si="26"/>
        <v>R44031R30000</v>
      </c>
      <c r="S1725" s="31"/>
      <c r="T1725" s="31"/>
      <c r="U1725" s="31"/>
    </row>
    <row r="1726" spans="1:21" x14ac:dyDescent="0.25">
      <c r="A1726" s="71" t="s">
        <v>110</v>
      </c>
      <c r="B1726" s="72">
        <v>1</v>
      </c>
      <c r="C1726" s="71">
        <v>32577000</v>
      </c>
      <c r="D1726" s="70" t="s">
        <v>1055</v>
      </c>
      <c r="E1726" s="73" t="s">
        <v>1195</v>
      </c>
      <c r="F1726" s="73" t="s">
        <v>128</v>
      </c>
      <c r="G1726" s="72" t="s">
        <v>281</v>
      </c>
      <c r="H1726" s="73" t="s">
        <v>1056</v>
      </c>
      <c r="I1726" s="85">
        <v>-935815.55</v>
      </c>
      <c r="J1726" s="85">
        <v>0</v>
      </c>
      <c r="K1726" s="85">
        <v>0</v>
      </c>
      <c r="L1726" s="85">
        <v>0</v>
      </c>
      <c r="M1726" s="85">
        <v>0</v>
      </c>
      <c r="N1726" s="85">
        <v>-935815.55</v>
      </c>
      <c r="O1726" s="35">
        <f>ROWS($A$8:N1726)</f>
        <v>1719</v>
      </c>
      <c r="P1726" s="35" t="str">
        <f>IF($A1726='Signature Page'!$H$8,O1726,"")</f>
        <v/>
      </c>
      <c r="Q1726" s="35" t="str">
        <f>IFERROR(SMALL($P$8:$P$1794,ROWS($P$8:P1726)),"")</f>
        <v/>
      </c>
      <c r="R1726" s="31" t="str">
        <f t="shared" si="26"/>
        <v>R44032577000</v>
      </c>
      <c r="S1726" s="31"/>
      <c r="T1726" s="31"/>
      <c r="U1726" s="31"/>
    </row>
    <row r="1727" spans="1:21" x14ac:dyDescent="0.25">
      <c r="A1727" s="71" t="s">
        <v>110</v>
      </c>
      <c r="B1727" s="72">
        <v>1</v>
      </c>
      <c r="C1727" s="71">
        <v>32580000</v>
      </c>
      <c r="D1727" s="70" t="s">
        <v>1053</v>
      </c>
      <c r="E1727" s="73" t="s">
        <v>1195</v>
      </c>
      <c r="F1727" s="73" t="s">
        <v>128</v>
      </c>
      <c r="G1727" s="72" t="s">
        <v>282</v>
      </c>
      <c r="H1727" s="73" t="s">
        <v>1056</v>
      </c>
      <c r="I1727" s="85">
        <v>-21204579.710000001</v>
      </c>
      <c r="J1727" s="85">
        <v>-3933426.81</v>
      </c>
      <c r="K1727" s="85">
        <v>0</v>
      </c>
      <c r="L1727" s="85">
        <v>0</v>
      </c>
      <c r="M1727" s="85">
        <v>0</v>
      </c>
      <c r="N1727" s="85">
        <v>-25138006.52</v>
      </c>
      <c r="O1727" s="35">
        <f>ROWS($A$8:N1727)</f>
        <v>1720</v>
      </c>
      <c r="P1727" s="35" t="str">
        <f>IF($A1727='Signature Page'!$H$8,O1727,"")</f>
        <v/>
      </c>
      <c r="Q1727" s="35" t="str">
        <f>IFERROR(SMALL($P$8:$P$1794,ROWS($P$8:P1727)),"")</f>
        <v/>
      </c>
      <c r="R1727" s="31" t="str">
        <f t="shared" si="26"/>
        <v>R44032580000</v>
      </c>
      <c r="S1727" s="31"/>
      <c r="T1727" s="31"/>
      <c r="U1727" s="31"/>
    </row>
    <row r="1728" spans="1:21" x14ac:dyDescent="0.25">
      <c r="A1728" s="71" t="s">
        <v>110</v>
      </c>
      <c r="B1728" s="72">
        <v>1</v>
      </c>
      <c r="C1728" s="71">
        <v>34620000</v>
      </c>
      <c r="D1728" s="70" t="s">
        <v>1055</v>
      </c>
      <c r="E1728" s="73" t="s">
        <v>1195</v>
      </c>
      <c r="F1728" s="73" t="s">
        <v>128</v>
      </c>
      <c r="G1728" s="72" t="s">
        <v>357</v>
      </c>
      <c r="H1728" s="73" t="s">
        <v>1056</v>
      </c>
      <c r="I1728" s="85">
        <v>-98062.56</v>
      </c>
      <c r="J1728" s="85">
        <v>0</v>
      </c>
      <c r="K1728" s="85">
        <v>0</v>
      </c>
      <c r="L1728" s="85">
        <v>0</v>
      </c>
      <c r="M1728" s="85">
        <v>0</v>
      </c>
      <c r="N1728" s="85">
        <v>-98062.56</v>
      </c>
      <c r="O1728" s="35">
        <f>ROWS($A$8:N1728)</f>
        <v>1721</v>
      </c>
      <c r="P1728" s="35" t="str">
        <f>IF($A1728='Signature Page'!$H$8,O1728,"")</f>
        <v/>
      </c>
      <c r="Q1728" s="35" t="str">
        <f>IFERROR(SMALL($P$8:$P$1794,ROWS($P$8:P1728)),"")</f>
        <v/>
      </c>
      <c r="R1728" s="31" t="str">
        <f t="shared" si="26"/>
        <v>R44034620000</v>
      </c>
      <c r="S1728" s="31"/>
      <c r="T1728" s="31"/>
      <c r="U1728" s="31"/>
    </row>
    <row r="1729" spans="1:21" x14ac:dyDescent="0.25">
      <c r="A1729" s="71" t="s">
        <v>110</v>
      </c>
      <c r="B1729" s="72">
        <v>1</v>
      </c>
      <c r="C1729" s="71">
        <v>35107000</v>
      </c>
      <c r="D1729" s="70" t="s">
        <v>1055</v>
      </c>
      <c r="E1729" s="73" t="s">
        <v>1195</v>
      </c>
      <c r="F1729" s="73" t="s">
        <v>128</v>
      </c>
      <c r="G1729" s="72" t="s">
        <v>1394</v>
      </c>
      <c r="H1729" s="73" t="s">
        <v>1056</v>
      </c>
      <c r="I1729" s="85">
        <v>-2342290.89</v>
      </c>
      <c r="J1729" s="85">
        <v>5071.01</v>
      </c>
      <c r="K1729" s="85">
        <v>0</v>
      </c>
      <c r="L1729" s="85">
        <v>0</v>
      </c>
      <c r="M1729" s="85">
        <v>0</v>
      </c>
      <c r="N1729" s="85">
        <v>-2337219.88</v>
      </c>
      <c r="O1729" s="35">
        <f>ROWS($A$8:N1729)</f>
        <v>1722</v>
      </c>
      <c r="P1729" s="35" t="str">
        <f>IF($A1729='Signature Page'!$H$8,O1729,"")</f>
        <v/>
      </c>
      <c r="Q1729" s="35" t="str">
        <f>IFERROR(SMALL($P$8:$P$1794,ROWS($P$8:P1729)),"")</f>
        <v/>
      </c>
      <c r="R1729" s="31" t="str">
        <f t="shared" si="26"/>
        <v>R44035107000</v>
      </c>
      <c r="S1729" s="31"/>
      <c r="T1729" s="31"/>
      <c r="U1729" s="31"/>
    </row>
    <row r="1730" spans="1:21" x14ac:dyDescent="0.25">
      <c r="A1730" s="71" t="s">
        <v>110</v>
      </c>
      <c r="B1730" s="72">
        <v>5</v>
      </c>
      <c r="C1730" s="71">
        <v>36060000</v>
      </c>
      <c r="D1730" s="70" t="s">
        <v>1055</v>
      </c>
      <c r="E1730" s="73" t="s">
        <v>1195</v>
      </c>
      <c r="F1730" s="73" t="s">
        <v>1101</v>
      </c>
      <c r="G1730" s="72" t="s">
        <v>429</v>
      </c>
      <c r="H1730" s="73" t="s">
        <v>1056</v>
      </c>
      <c r="I1730" s="85">
        <v>-2936027.06</v>
      </c>
      <c r="J1730" s="85">
        <v>-2925257.76</v>
      </c>
      <c r="K1730" s="85">
        <v>268055.55</v>
      </c>
      <c r="L1730" s="85">
        <v>1859925.64</v>
      </c>
      <c r="M1730" s="85">
        <v>0</v>
      </c>
      <c r="N1730" s="85">
        <v>-3733303.63</v>
      </c>
      <c r="O1730" s="35">
        <f>ROWS($A$8:N1730)</f>
        <v>1723</v>
      </c>
      <c r="P1730" s="35" t="str">
        <f>IF($A1730='Signature Page'!$H$8,O1730,"")</f>
        <v/>
      </c>
      <c r="Q1730" s="35" t="str">
        <f>IFERROR(SMALL($P$8:$P$1794,ROWS($P$8:P1730)),"")</f>
        <v/>
      </c>
      <c r="R1730" s="31" t="str">
        <f t="shared" si="26"/>
        <v>R44036060000</v>
      </c>
      <c r="S1730" s="31"/>
      <c r="T1730" s="31"/>
      <c r="U1730" s="31"/>
    </row>
    <row r="1731" spans="1:21" x14ac:dyDescent="0.25">
      <c r="A1731" s="71" t="s">
        <v>110</v>
      </c>
      <c r="B1731" s="72">
        <v>1</v>
      </c>
      <c r="C1731" s="71">
        <v>38060000</v>
      </c>
      <c r="D1731" s="70" t="s">
        <v>1055</v>
      </c>
      <c r="E1731" s="73" t="s">
        <v>1195</v>
      </c>
      <c r="F1731" s="73" t="s">
        <v>128</v>
      </c>
      <c r="G1731" s="72" t="s">
        <v>529</v>
      </c>
      <c r="H1731" s="73" t="s">
        <v>1056</v>
      </c>
      <c r="I1731" s="85">
        <v>-24840.36</v>
      </c>
      <c r="J1731" s="85">
        <v>0</v>
      </c>
      <c r="K1731" s="85">
        <v>0</v>
      </c>
      <c r="L1731" s="85">
        <v>0</v>
      </c>
      <c r="M1731" s="85">
        <v>0</v>
      </c>
      <c r="N1731" s="85">
        <v>-24840.36</v>
      </c>
      <c r="O1731" s="35">
        <f>ROWS($A$8:N1731)</f>
        <v>1724</v>
      </c>
      <c r="P1731" s="35" t="str">
        <f>IF($A1731='Signature Page'!$H$8,O1731,"")</f>
        <v/>
      </c>
      <c r="Q1731" s="35" t="str">
        <f>IFERROR(SMALL($P$8:$P$1794,ROWS($P$8:P1731)),"")</f>
        <v/>
      </c>
      <c r="R1731" s="31" t="str">
        <f t="shared" si="26"/>
        <v>R44038060000</v>
      </c>
      <c r="S1731" s="31"/>
      <c r="T1731" s="31"/>
      <c r="U1731" s="31"/>
    </row>
    <row r="1732" spans="1:21" x14ac:dyDescent="0.25">
      <c r="A1732" s="71" t="s">
        <v>110</v>
      </c>
      <c r="B1732" s="72">
        <v>1</v>
      </c>
      <c r="C1732" s="71">
        <v>38110000</v>
      </c>
      <c r="D1732" s="70" t="s">
        <v>1053</v>
      </c>
      <c r="E1732" s="73" t="s">
        <v>1195</v>
      </c>
      <c r="F1732" s="73" t="s">
        <v>128</v>
      </c>
      <c r="G1732" s="72" t="s">
        <v>531</v>
      </c>
      <c r="H1732" s="73" t="s">
        <v>1056</v>
      </c>
      <c r="I1732" s="85">
        <v>-1558164.21</v>
      </c>
      <c r="J1732" s="85">
        <v>0</v>
      </c>
      <c r="K1732" s="85">
        <v>1.3034195944783301E-10</v>
      </c>
      <c r="L1732" s="85">
        <v>0</v>
      </c>
      <c r="M1732" s="85">
        <v>0</v>
      </c>
      <c r="N1732" s="85">
        <v>-1558164.21</v>
      </c>
      <c r="O1732" s="35">
        <f>ROWS($A$8:N1732)</f>
        <v>1725</v>
      </c>
      <c r="P1732" s="35" t="str">
        <f>IF($A1732='Signature Page'!$H$8,O1732,"")</f>
        <v/>
      </c>
      <c r="Q1732" s="35" t="str">
        <f>IFERROR(SMALL($P$8:$P$1794,ROWS($P$8:P1732)),"")</f>
        <v/>
      </c>
      <c r="R1732" s="31" t="str">
        <f t="shared" si="26"/>
        <v>R44038110000</v>
      </c>
      <c r="S1732" s="31"/>
      <c r="T1732" s="31"/>
      <c r="U1732" s="31"/>
    </row>
    <row r="1733" spans="1:21" x14ac:dyDescent="0.25">
      <c r="A1733" s="71" t="s">
        <v>110</v>
      </c>
      <c r="B1733" s="72">
        <v>5</v>
      </c>
      <c r="C1733" s="71">
        <v>38420000</v>
      </c>
      <c r="D1733" s="70" t="s">
        <v>1055</v>
      </c>
      <c r="E1733" s="73" t="s">
        <v>1195</v>
      </c>
      <c r="F1733" s="73" t="s">
        <v>1101</v>
      </c>
      <c r="G1733" s="72" t="s">
        <v>1196</v>
      </c>
      <c r="H1733" s="73" t="s">
        <v>1056</v>
      </c>
      <c r="I1733" s="85">
        <v>-1923104.23</v>
      </c>
      <c r="J1733" s="85">
        <v>-3089952.87</v>
      </c>
      <c r="K1733" s="85">
        <v>0</v>
      </c>
      <c r="L1733" s="85">
        <v>0</v>
      </c>
      <c r="M1733" s="85">
        <v>0</v>
      </c>
      <c r="N1733" s="85">
        <v>-5013057.0999999996</v>
      </c>
      <c r="O1733" s="35">
        <f>ROWS($A$8:N1733)</f>
        <v>1726</v>
      </c>
      <c r="P1733" s="35" t="str">
        <f>IF($A1733='Signature Page'!$H$8,O1733,"")</f>
        <v/>
      </c>
      <c r="Q1733" s="35" t="str">
        <f>IFERROR(SMALL($P$8:$P$1794,ROWS($P$8:P1733)),"")</f>
        <v/>
      </c>
      <c r="R1733" s="31" t="str">
        <f t="shared" si="26"/>
        <v>R44038420000</v>
      </c>
      <c r="S1733" s="31"/>
      <c r="T1733" s="31"/>
      <c r="U1733" s="31"/>
    </row>
    <row r="1734" spans="1:21" x14ac:dyDescent="0.25">
      <c r="A1734" s="71" t="s">
        <v>110</v>
      </c>
      <c r="B1734" s="72">
        <v>14</v>
      </c>
      <c r="C1734" s="71">
        <v>38430000</v>
      </c>
      <c r="D1734" s="70" t="s">
        <v>1055</v>
      </c>
      <c r="E1734" s="73" t="s">
        <v>1195</v>
      </c>
      <c r="F1734" s="73" t="s">
        <v>1119</v>
      </c>
      <c r="G1734" s="72" t="s">
        <v>540</v>
      </c>
      <c r="H1734" s="73" t="s">
        <v>1056</v>
      </c>
      <c r="I1734" s="85">
        <v>-46693714.600000001</v>
      </c>
      <c r="J1734" s="85">
        <v>-888559.39</v>
      </c>
      <c r="K1734" s="85">
        <v>0</v>
      </c>
      <c r="L1734" s="85">
        <v>0</v>
      </c>
      <c r="M1734" s="85">
        <v>0</v>
      </c>
      <c r="N1734" s="85">
        <v>-47582273.990000002</v>
      </c>
      <c r="O1734" s="35">
        <f>ROWS($A$8:N1734)</f>
        <v>1727</v>
      </c>
      <c r="P1734" s="35" t="str">
        <f>IF($A1734='Signature Page'!$H$8,O1734,"")</f>
        <v/>
      </c>
      <c r="Q1734" s="35" t="str">
        <f>IFERROR(SMALL($P$8:$P$1794,ROWS($P$8:P1734)),"")</f>
        <v/>
      </c>
      <c r="R1734" s="31" t="str">
        <f t="shared" si="26"/>
        <v>R44038430000</v>
      </c>
      <c r="S1734" s="31"/>
      <c r="T1734" s="31"/>
      <c r="U1734" s="31"/>
    </row>
    <row r="1735" spans="1:21" x14ac:dyDescent="0.25">
      <c r="A1735" s="71" t="s">
        <v>110</v>
      </c>
      <c r="B1735" s="72">
        <v>1</v>
      </c>
      <c r="C1735" s="71">
        <v>39580000</v>
      </c>
      <c r="D1735" s="70" t="s">
        <v>1057</v>
      </c>
      <c r="E1735" s="73" t="s">
        <v>1195</v>
      </c>
      <c r="F1735" s="73" t="s">
        <v>128</v>
      </c>
      <c r="G1735" s="72" t="s">
        <v>579</v>
      </c>
      <c r="H1735" s="73" t="s">
        <v>1056</v>
      </c>
      <c r="I1735" s="85">
        <v>-44694.8</v>
      </c>
      <c r="J1735" s="85">
        <v>-14269.8</v>
      </c>
      <c r="K1735" s="85">
        <v>0</v>
      </c>
      <c r="L1735" s="85">
        <v>53075.6</v>
      </c>
      <c r="M1735" s="85">
        <v>0</v>
      </c>
      <c r="N1735" s="85">
        <v>-5889.00000000001</v>
      </c>
      <c r="O1735" s="35">
        <f>ROWS($A$8:N1735)</f>
        <v>1728</v>
      </c>
      <c r="P1735" s="35" t="str">
        <f>IF($A1735='Signature Page'!$H$8,O1735,"")</f>
        <v/>
      </c>
      <c r="Q1735" s="35" t="str">
        <f>IFERROR(SMALL($P$8:$P$1794,ROWS($P$8:P1735)),"")</f>
        <v/>
      </c>
      <c r="R1735" s="31" t="str">
        <f t="shared" si="26"/>
        <v>R44039580000</v>
      </c>
      <c r="S1735" s="31"/>
      <c r="T1735" s="31"/>
      <c r="U1735" s="31"/>
    </row>
    <row r="1736" spans="1:21" x14ac:dyDescent="0.25">
      <c r="A1736" s="71" t="s">
        <v>110</v>
      </c>
      <c r="B1736" s="72">
        <v>1</v>
      </c>
      <c r="C1736" s="71">
        <v>39850000</v>
      </c>
      <c r="D1736" s="70" t="s">
        <v>1055</v>
      </c>
      <c r="E1736" s="73" t="s">
        <v>1195</v>
      </c>
      <c r="F1736" s="73" t="s">
        <v>128</v>
      </c>
      <c r="G1736" s="72" t="s">
        <v>595</v>
      </c>
      <c r="H1736" s="73" t="s">
        <v>1056</v>
      </c>
      <c r="I1736" s="85">
        <v>0</v>
      </c>
      <c r="J1736" s="85">
        <v>-1345.78</v>
      </c>
      <c r="K1736" s="85">
        <v>0</v>
      </c>
      <c r="L1736" s="85">
        <v>0</v>
      </c>
      <c r="M1736" s="85">
        <v>0</v>
      </c>
      <c r="N1736" s="85">
        <v>-1345.78</v>
      </c>
      <c r="O1736" s="35">
        <f>ROWS($A$8:N1736)</f>
        <v>1729</v>
      </c>
      <c r="P1736" s="35" t="str">
        <f>IF($A1736='Signature Page'!$H$8,O1736,"")</f>
        <v/>
      </c>
      <c r="Q1736" s="35" t="str">
        <f>IFERROR(SMALL($P$8:$P$1794,ROWS($P$8:P1736)),"")</f>
        <v/>
      </c>
      <c r="R1736" s="31" t="str">
        <f t="shared" ref="R1736:R1794" si="27">CONCATENATE(A1736,C1736)</f>
        <v>R44039850000</v>
      </c>
      <c r="S1736" s="31"/>
      <c r="T1736" s="31"/>
      <c r="U1736" s="31"/>
    </row>
    <row r="1737" spans="1:21" x14ac:dyDescent="0.25">
      <c r="A1737" s="71" t="s">
        <v>110</v>
      </c>
      <c r="B1737" s="72">
        <v>1</v>
      </c>
      <c r="C1737" s="71">
        <v>40610000</v>
      </c>
      <c r="D1737" s="70" t="s">
        <v>1057</v>
      </c>
      <c r="E1737" s="73" t="s">
        <v>1195</v>
      </c>
      <c r="F1737" s="73" t="s">
        <v>128</v>
      </c>
      <c r="G1737" s="72" t="s">
        <v>612</v>
      </c>
      <c r="H1737" s="73" t="s">
        <v>1056</v>
      </c>
      <c r="I1737" s="85">
        <v>0</v>
      </c>
      <c r="J1737" s="85">
        <v>-1006350</v>
      </c>
      <c r="K1737" s="85">
        <v>0</v>
      </c>
      <c r="L1737" s="85">
        <v>0</v>
      </c>
      <c r="M1737" s="85">
        <v>0</v>
      </c>
      <c r="N1737" s="85">
        <v>-1006350</v>
      </c>
      <c r="O1737" s="35">
        <f>ROWS($A$8:N1737)</f>
        <v>1730</v>
      </c>
      <c r="P1737" s="35" t="str">
        <f>IF($A1737='Signature Page'!$H$8,O1737,"")</f>
        <v/>
      </c>
      <c r="Q1737" s="35" t="str">
        <f>IFERROR(SMALL($P$8:$P$1794,ROWS($P$8:P1737)),"")</f>
        <v/>
      </c>
      <c r="R1737" s="31" t="str">
        <f t="shared" si="27"/>
        <v>R44040610000</v>
      </c>
      <c r="S1737" s="31"/>
      <c r="T1737" s="31"/>
      <c r="U1737" s="31"/>
    </row>
    <row r="1738" spans="1:21" x14ac:dyDescent="0.25">
      <c r="A1738" s="71" t="s">
        <v>110</v>
      </c>
      <c r="B1738" s="72">
        <v>5</v>
      </c>
      <c r="C1738" s="71">
        <v>41640000</v>
      </c>
      <c r="D1738" s="70" t="s">
        <v>1055</v>
      </c>
      <c r="E1738" s="73" t="s">
        <v>1195</v>
      </c>
      <c r="F1738" s="73" t="s">
        <v>1101</v>
      </c>
      <c r="G1738" s="72" t="s">
        <v>624</v>
      </c>
      <c r="H1738" s="73" t="s">
        <v>1056</v>
      </c>
      <c r="I1738" s="85">
        <v>-14543150.43</v>
      </c>
      <c r="J1738" s="85">
        <v>11633576.289999999</v>
      </c>
      <c r="K1738" s="85">
        <v>0</v>
      </c>
      <c r="L1738" s="85">
        <v>0</v>
      </c>
      <c r="M1738" s="85">
        <v>0</v>
      </c>
      <c r="N1738" s="85">
        <v>-2909574.14</v>
      </c>
      <c r="O1738" s="35">
        <f>ROWS($A$8:N1738)</f>
        <v>1731</v>
      </c>
      <c r="P1738" s="35" t="str">
        <f>IF($A1738='Signature Page'!$H$8,O1738,"")</f>
        <v/>
      </c>
      <c r="Q1738" s="35" t="str">
        <f>IFERROR(SMALL($P$8:$P$1794,ROWS($P$8:P1738)),"")</f>
        <v/>
      </c>
      <c r="R1738" s="31" t="str">
        <f t="shared" si="27"/>
        <v>R44041640000</v>
      </c>
      <c r="S1738" s="31"/>
      <c r="T1738" s="31"/>
      <c r="U1738" s="31"/>
    </row>
    <row r="1739" spans="1:21" x14ac:dyDescent="0.25">
      <c r="A1739" s="71" t="s">
        <v>110</v>
      </c>
      <c r="B1739" s="72">
        <v>1</v>
      </c>
      <c r="C1739" s="71">
        <v>45520000</v>
      </c>
      <c r="D1739" s="70" t="s">
        <v>1055</v>
      </c>
      <c r="E1739" s="73" t="s">
        <v>1195</v>
      </c>
      <c r="F1739" s="73" t="s">
        <v>128</v>
      </c>
      <c r="G1739" s="72" t="s">
        <v>770</v>
      </c>
      <c r="H1739" s="73" t="s">
        <v>1056</v>
      </c>
      <c r="I1739" s="85">
        <v>-681307.99</v>
      </c>
      <c r="J1739" s="85">
        <v>-12341.13</v>
      </c>
      <c r="K1739" s="85">
        <v>79788.44</v>
      </c>
      <c r="L1739" s="85">
        <v>0</v>
      </c>
      <c r="M1739" s="85">
        <v>0</v>
      </c>
      <c r="N1739" s="85">
        <v>-613860.68000000005</v>
      </c>
      <c r="O1739" s="35">
        <f>ROWS($A$8:N1739)</f>
        <v>1732</v>
      </c>
      <c r="P1739" s="35" t="str">
        <f>IF($A1739='Signature Page'!$H$8,O1739,"")</f>
        <v/>
      </c>
      <c r="Q1739" s="35" t="str">
        <f>IFERROR(SMALL($P$8:$P$1794,ROWS($P$8:P1739)),"")</f>
        <v/>
      </c>
      <c r="R1739" s="31" t="str">
        <f t="shared" si="27"/>
        <v>R44045520000</v>
      </c>
      <c r="S1739" s="31"/>
      <c r="T1739" s="31"/>
      <c r="U1739" s="31"/>
    </row>
    <row r="1740" spans="1:21" x14ac:dyDescent="0.25">
      <c r="A1740" s="71" t="s">
        <v>110</v>
      </c>
      <c r="B1740" s="72">
        <v>14</v>
      </c>
      <c r="C1740" s="71" t="s">
        <v>837</v>
      </c>
      <c r="D1740" s="70" t="s">
        <v>1055</v>
      </c>
      <c r="E1740" s="73" t="s">
        <v>1195</v>
      </c>
      <c r="F1740" s="73" t="s">
        <v>1119</v>
      </c>
      <c r="G1740" s="72" t="s">
        <v>1329</v>
      </c>
      <c r="H1740" s="73" t="s">
        <v>1056</v>
      </c>
      <c r="I1740" s="85">
        <v>1369.82</v>
      </c>
      <c r="J1740" s="85">
        <v>0</v>
      </c>
      <c r="K1740" s="85">
        <v>0</v>
      </c>
      <c r="L1740" s="85">
        <v>0</v>
      </c>
      <c r="M1740" s="85">
        <v>0</v>
      </c>
      <c r="N1740" s="85">
        <v>1369.82</v>
      </c>
      <c r="O1740" s="35">
        <f>ROWS($A$8:N1740)</f>
        <v>1733</v>
      </c>
      <c r="P1740" s="35" t="str">
        <f>IF($A1740='Signature Page'!$H$8,O1740,"")</f>
        <v/>
      </c>
      <c r="Q1740" s="35" t="str">
        <f>IFERROR(SMALL($P$8:$P$1794,ROWS($P$8:P1740)),"")</f>
        <v/>
      </c>
      <c r="R1740" s="31" t="str">
        <f t="shared" si="27"/>
        <v>R44046H77000</v>
      </c>
      <c r="S1740" s="31"/>
      <c r="T1740" s="31"/>
      <c r="U1740" s="31"/>
    </row>
    <row r="1741" spans="1:21" x14ac:dyDescent="0.25">
      <c r="A1741" s="71" t="s">
        <v>110</v>
      </c>
      <c r="B1741" s="72">
        <v>68</v>
      </c>
      <c r="C1741" s="71">
        <v>47239000</v>
      </c>
      <c r="D1741" s="70" t="s">
        <v>1059</v>
      </c>
      <c r="E1741" s="73" t="s">
        <v>1195</v>
      </c>
      <c r="F1741" s="73" t="s">
        <v>1121</v>
      </c>
      <c r="G1741" s="72" t="s">
        <v>857</v>
      </c>
      <c r="H1741" s="73" t="s">
        <v>1056</v>
      </c>
      <c r="I1741" s="85">
        <v>-4634690.99</v>
      </c>
      <c r="J1741" s="85">
        <v>0</v>
      </c>
      <c r="K1741" s="85">
        <v>0</v>
      </c>
      <c r="L1741" s="85">
        <v>0</v>
      </c>
      <c r="M1741" s="85">
        <v>0</v>
      </c>
      <c r="N1741" s="85">
        <v>-4634690.99</v>
      </c>
      <c r="O1741" s="35">
        <f>ROWS($A$8:N1741)</f>
        <v>1734</v>
      </c>
      <c r="P1741" s="35" t="str">
        <f>IF($A1741='Signature Page'!$H$8,O1741,"")</f>
        <v/>
      </c>
      <c r="Q1741" s="35" t="str">
        <f>IFERROR(SMALL($P$8:$P$1794,ROWS($P$8:P1741)),"")</f>
        <v/>
      </c>
      <c r="R1741" s="31" t="str">
        <f t="shared" si="27"/>
        <v>R44047239000</v>
      </c>
      <c r="S1741" s="31"/>
      <c r="T1741" s="31"/>
      <c r="U1741" s="31"/>
    </row>
    <row r="1742" spans="1:21" x14ac:dyDescent="0.25">
      <c r="A1742" s="71" t="s">
        <v>110</v>
      </c>
      <c r="B1742" s="72">
        <v>14</v>
      </c>
      <c r="C1742" s="71">
        <v>48430000</v>
      </c>
      <c r="D1742" s="70" t="s">
        <v>1055</v>
      </c>
      <c r="E1742" s="73" t="s">
        <v>1195</v>
      </c>
      <c r="F1742" s="73" t="s">
        <v>1119</v>
      </c>
      <c r="G1742" s="72" t="s">
        <v>886</v>
      </c>
      <c r="H1742" s="73" t="s">
        <v>1056</v>
      </c>
      <c r="I1742" s="85">
        <v>268196.67</v>
      </c>
      <c r="J1742" s="85">
        <v>56568.11</v>
      </c>
      <c r="K1742" s="85">
        <v>0</v>
      </c>
      <c r="L1742" s="85">
        <v>0</v>
      </c>
      <c r="M1742" s="85">
        <v>0</v>
      </c>
      <c r="N1742" s="85">
        <v>324764.78000000003</v>
      </c>
      <c r="O1742" s="35">
        <f>ROWS($A$8:N1742)</f>
        <v>1735</v>
      </c>
      <c r="P1742" s="35" t="str">
        <f>IF($A1742='Signature Page'!$H$8,O1742,"")</f>
        <v/>
      </c>
      <c r="Q1742" s="35" t="str">
        <f>IFERROR(SMALL($P$8:$P$1794,ROWS($P$8:P1742)),"")</f>
        <v/>
      </c>
      <c r="R1742" s="31" t="str">
        <f t="shared" si="27"/>
        <v>R44048430000</v>
      </c>
      <c r="S1742" s="31"/>
      <c r="T1742" s="31"/>
      <c r="U1742" s="31"/>
    </row>
    <row r="1743" spans="1:21" x14ac:dyDescent="0.25">
      <c r="A1743" s="71" t="s">
        <v>110</v>
      </c>
      <c r="B1743" s="72">
        <v>1</v>
      </c>
      <c r="C1743" s="71">
        <v>48650000</v>
      </c>
      <c r="D1743" s="70" t="s">
        <v>1057</v>
      </c>
      <c r="E1743" s="73" t="s">
        <v>1195</v>
      </c>
      <c r="F1743" s="73" t="s">
        <v>128</v>
      </c>
      <c r="G1743" s="72" t="s">
        <v>889</v>
      </c>
      <c r="H1743" s="73" t="s">
        <v>1056</v>
      </c>
      <c r="I1743" s="85">
        <v>0</v>
      </c>
      <c r="J1743" s="85">
        <v>-2082.17</v>
      </c>
      <c r="K1743" s="85">
        <v>0</v>
      </c>
      <c r="L1743" s="85">
        <v>0</v>
      </c>
      <c r="M1743" s="85">
        <v>0</v>
      </c>
      <c r="N1743" s="85">
        <v>-2082.17</v>
      </c>
      <c r="O1743" s="35">
        <f>ROWS($A$8:N1743)</f>
        <v>1736</v>
      </c>
      <c r="P1743" s="35" t="str">
        <f>IF($A1743='Signature Page'!$H$8,O1743,"")</f>
        <v/>
      </c>
      <c r="Q1743" s="35" t="str">
        <f>IFERROR(SMALL($P$8:$P$1794,ROWS($P$8:P1743)),"")</f>
        <v/>
      </c>
      <c r="R1743" s="31" t="str">
        <f t="shared" si="27"/>
        <v>R44048650000</v>
      </c>
      <c r="S1743" s="31"/>
      <c r="T1743" s="31"/>
      <c r="U1743" s="31"/>
    </row>
    <row r="1744" spans="1:21" x14ac:dyDescent="0.25">
      <c r="A1744" s="71" t="s">
        <v>110</v>
      </c>
      <c r="B1744" s="72">
        <v>1</v>
      </c>
      <c r="C1744" s="71">
        <v>49730000</v>
      </c>
      <c r="D1744" s="70" t="s">
        <v>1055</v>
      </c>
      <c r="E1744" s="73" t="s">
        <v>1195</v>
      </c>
      <c r="F1744" s="73" t="s">
        <v>128</v>
      </c>
      <c r="G1744" s="72" t="s">
        <v>931</v>
      </c>
      <c r="H1744" s="73" t="s">
        <v>1056</v>
      </c>
      <c r="I1744" s="85">
        <v>-102994207.59</v>
      </c>
      <c r="J1744" s="85">
        <v>100952542.15000001</v>
      </c>
      <c r="K1744" s="85">
        <v>0</v>
      </c>
      <c r="L1744" s="85">
        <v>0</v>
      </c>
      <c r="M1744" s="85">
        <v>0</v>
      </c>
      <c r="N1744" s="85">
        <v>-2041665.44</v>
      </c>
      <c r="O1744" s="35">
        <f>ROWS($A$8:N1744)</f>
        <v>1737</v>
      </c>
      <c r="P1744" s="35" t="str">
        <f>IF($A1744='Signature Page'!$H$8,O1744,"")</f>
        <v/>
      </c>
      <c r="Q1744" s="35" t="str">
        <f>IFERROR(SMALL($P$8:$P$1794,ROWS($P$8:P1744)),"")</f>
        <v/>
      </c>
      <c r="R1744" s="31" t="str">
        <f t="shared" si="27"/>
        <v>R44049730000</v>
      </c>
      <c r="S1744" s="31"/>
      <c r="T1744" s="31"/>
      <c r="U1744" s="31"/>
    </row>
    <row r="1745" spans="1:21" x14ac:dyDescent="0.25">
      <c r="A1745" s="71" t="s">
        <v>111</v>
      </c>
      <c r="B1745" s="72">
        <v>1</v>
      </c>
      <c r="C1745" s="71">
        <v>10010000</v>
      </c>
      <c r="D1745" s="70" t="s">
        <v>1053</v>
      </c>
      <c r="E1745" s="73" t="s">
        <v>112</v>
      </c>
      <c r="F1745" s="73" t="s">
        <v>128</v>
      </c>
      <c r="G1745" s="72" t="s">
        <v>128</v>
      </c>
      <c r="H1745" s="73" t="s">
        <v>1056</v>
      </c>
      <c r="I1745" s="85">
        <v>-50</v>
      </c>
      <c r="J1745" s="85">
        <v>0</v>
      </c>
      <c r="K1745" s="85">
        <v>2042336.71</v>
      </c>
      <c r="L1745" s="85">
        <v>0</v>
      </c>
      <c r="M1745" s="85">
        <v>0</v>
      </c>
      <c r="N1745" s="85">
        <v>2042286.71</v>
      </c>
      <c r="O1745" s="35">
        <f>ROWS($A$8:N1745)</f>
        <v>1738</v>
      </c>
      <c r="P1745" s="35" t="str">
        <f>IF($A1745='Signature Page'!$H$8,O1745,"")</f>
        <v/>
      </c>
      <c r="Q1745" s="35" t="str">
        <f>IFERROR(SMALL($P$8:$P$1794,ROWS($P$8:P1745)),"")</f>
        <v/>
      </c>
      <c r="R1745" s="31" t="str">
        <f t="shared" si="27"/>
        <v>R52010010000</v>
      </c>
      <c r="S1745" s="31"/>
      <c r="T1745" s="31"/>
      <c r="U1745" s="31"/>
    </row>
    <row r="1746" spans="1:21" x14ac:dyDescent="0.25">
      <c r="A1746" s="71" t="s">
        <v>111</v>
      </c>
      <c r="B1746" s="72">
        <v>1</v>
      </c>
      <c r="C1746" s="71">
        <v>10050023</v>
      </c>
      <c r="D1746" s="70" t="s">
        <v>1053</v>
      </c>
      <c r="E1746" s="73" t="s">
        <v>112</v>
      </c>
      <c r="F1746" s="73" t="s">
        <v>128</v>
      </c>
      <c r="G1746" s="72" t="s">
        <v>1489</v>
      </c>
      <c r="H1746" s="73" t="s">
        <v>1056</v>
      </c>
      <c r="I1746" s="85">
        <v>0</v>
      </c>
      <c r="J1746" s="85">
        <v>0</v>
      </c>
      <c r="K1746" s="85">
        <v>6513.8</v>
      </c>
      <c r="L1746" s="85">
        <v>0</v>
      </c>
      <c r="M1746" s="85">
        <v>0</v>
      </c>
      <c r="N1746" s="85">
        <v>6513.8</v>
      </c>
      <c r="O1746" s="35">
        <f>ROWS($A$8:N1746)</f>
        <v>1739</v>
      </c>
      <c r="P1746" s="35" t="str">
        <f>IF($A1746='Signature Page'!$H$8,O1746,"")</f>
        <v/>
      </c>
      <c r="Q1746" s="35" t="str">
        <f>IFERROR(SMALL($P$8:$P$1794,ROWS($P$8:P1746)),"")</f>
        <v/>
      </c>
      <c r="R1746" s="31" t="str">
        <f t="shared" si="27"/>
        <v>R52010050023</v>
      </c>
      <c r="S1746" s="31"/>
      <c r="T1746" s="31"/>
      <c r="U1746" s="31"/>
    </row>
    <row r="1747" spans="1:21" x14ac:dyDescent="0.25">
      <c r="A1747" s="71" t="s">
        <v>111</v>
      </c>
      <c r="B1747" s="72">
        <v>1</v>
      </c>
      <c r="C1747" s="71">
        <v>30350000</v>
      </c>
      <c r="D1747" s="70" t="s">
        <v>1053</v>
      </c>
      <c r="E1747" s="73" t="s">
        <v>112</v>
      </c>
      <c r="F1747" s="73" t="s">
        <v>128</v>
      </c>
      <c r="G1747" s="72" t="s">
        <v>144</v>
      </c>
      <c r="H1747" s="73" t="s">
        <v>1056</v>
      </c>
      <c r="I1747" s="85">
        <v>-1804779.99</v>
      </c>
      <c r="J1747" s="85">
        <v>-736323.64</v>
      </c>
      <c r="K1747" s="85">
        <v>237981.69</v>
      </c>
      <c r="L1747" s="85">
        <v>0</v>
      </c>
      <c r="M1747" s="85">
        <v>0</v>
      </c>
      <c r="N1747" s="85">
        <v>-2303121.94</v>
      </c>
      <c r="O1747" s="35">
        <f>ROWS($A$8:N1747)</f>
        <v>1740</v>
      </c>
      <c r="P1747" s="35" t="str">
        <f>IF($A1747='Signature Page'!$H$8,O1747,"")</f>
        <v/>
      </c>
      <c r="Q1747" s="35" t="str">
        <f>IFERROR(SMALL($P$8:$P$1794,ROWS($P$8:P1747)),"")</f>
        <v/>
      </c>
      <c r="R1747" s="31" t="str">
        <f t="shared" si="27"/>
        <v>R52030350000</v>
      </c>
      <c r="S1747" s="31"/>
      <c r="T1747" s="31"/>
      <c r="U1747" s="31"/>
    </row>
    <row r="1748" spans="1:21" x14ac:dyDescent="0.25">
      <c r="A1748" s="71" t="s">
        <v>111</v>
      </c>
      <c r="B1748" s="72">
        <v>1</v>
      </c>
      <c r="C1748" s="71">
        <v>30350099</v>
      </c>
      <c r="D1748" s="70" t="s">
        <v>1057</v>
      </c>
      <c r="E1748" s="73" t="s">
        <v>112</v>
      </c>
      <c r="F1748" s="73" t="s">
        <v>128</v>
      </c>
      <c r="G1748" s="72" t="s">
        <v>1298</v>
      </c>
      <c r="H1748" s="73" t="s">
        <v>1056</v>
      </c>
      <c r="I1748" s="85">
        <v>-2723.12</v>
      </c>
      <c r="J1748" s="85">
        <v>0</v>
      </c>
      <c r="K1748" s="85">
        <v>0</v>
      </c>
      <c r="L1748" s="85">
        <v>0</v>
      </c>
      <c r="M1748" s="85">
        <v>0</v>
      </c>
      <c r="N1748" s="85">
        <v>-2723.12</v>
      </c>
      <c r="O1748" s="35">
        <f>ROWS($A$8:N1748)</f>
        <v>1741</v>
      </c>
      <c r="P1748" s="35" t="str">
        <f>IF($A1748='Signature Page'!$H$8,O1748,"")</f>
        <v/>
      </c>
      <c r="Q1748" s="35" t="str">
        <f>IFERROR(SMALL($P$8:$P$1794,ROWS($P$8:P1748)),"")</f>
        <v/>
      </c>
      <c r="R1748" s="31" t="str">
        <f t="shared" si="27"/>
        <v>R52030350099</v>
      </c>
      <c r="S1748" s="31"/>
      <c r="T1748" s="31"/>
      <c r="U1748" s="31"/>
    </row>
    <row r="1749" spans="1:21" x14ac:dyDescent="0.25">
      <c r="A1749" s="71" t="s">
        <v>113</v>
      </c>
      <c r="B1749" s="72">
        <v>1</v>
      </c>
      <c r="C1749" s="71">
        <v>10010000</v>
      </c>
      <c r="D1749" s="70" t="s">
        <v>1053</v>
      </c>
      <c r="E1749" s="73" t="s">
        <v>1197</v>
      </c>
      <c r="F1749" s="73" t="s">
        <v>128</v>
      </c>
      <c r="G1749" s="72" t="s">
        <v>128</v>
      </c>
      <c r="H1749" s="73" t="s">
        <v>1056</v>
      </c>
      <c r="I1749" s="85">
        <v>0</v>
      </c>
      <c r="J1749" s="85">
        <v>0</v>
      </c>
      <c r="K1749" s="85">
        <v>1229020.8400000001</v>
      </c>
      <c r="L1749" s="85">
        <v>0</v>
      </c>
      <c r="M1749" s="85">
        <v>0</v>
      </c>
      <c r="N1749" s="85">
        <v>1229020.8400000001</v>
      </c>
      <c r="O1749" s="35">
        <f>ROWS($A$8:N1749)</f>
        <v>1742</v>
      </c>
      <c r="P1749" s="35" t="str">
        <f>IF($A1749='Signature Page'!$H$8,O1749,"")</f>
        <v/>
      </c>
      <c r="Q1749" s="35" t="str">
        <f>IFERROR(SMALL($P$8:$P$1794,ROWS($P$8:P1749)),"")</f>
        <v/>
      </c>
      <c r="R1749" s="31" t="str">
        <f t="shared" si="27"/>
        <v>R60010010000</v>
      </c>
      <c r="S1749" s="31"/>
      <c r="T1749" s="31"/>
      <c r="U1749" s="31"/>
    </row>
    <row r="1750" spans="1:21" x14ac:dyDescent="0.25">
      <c r="A1750" s="71" t="s">
        <v>113</v>
      </c>
      <c r="B1750" s="72">
        <v>1</v>
      </c>
      <c r="C1750" s="71">
        <v>28230000</v>
      </c>
      <c r="D1750" s="70" t="s">
        <v>1053</v>
      </c>
      <c r="E1750" s="73" t="s">
        <v>1197</v>
      </c>
      <c r="F1750" s="73" t="s">
        <v>128</v>
      </c>
      <c r="G1750" s="72" t="s">
        <v>136</v>
      </c>
      <c r="H1750" s="73" t="s">
        <v>1056</v>
      </c>
      <c r="I1750" s="85">
        <v>0</v>
      </c>
      <c r="J1750" s="85">
        <v>-924176</v>
      </c>
      <c r="K1750" s="85">
        <v>0</v>
      </c>
      <c r="L1750" s="85">
        <v>0</v>
      </c>
      <c r="M1750" s="85">
        <v>0</v>
      </c>
      <c r="N1750" s="85">
        <v>-924176</v>
      </c>
      <c r="O1750" s="35">
        <f>ROWS($A$8:N1750)</f>
        <v>1743</v>
      </c>
      <c r="P1750" s="35" t="str">
        <f>IF($A1750='Signature Page'!$H$8,O1750,"")</f>
        <v/>
      </c>
      <c r="Q1750" s="35" t="str">
        <f>IFERROR(SMALL($P$8:$P$1794,ROWS($P$8:P1750)),"")</f>
        <v/>
      </c>
      <c r="R1750" s="31" t="str">
        <f t="shared" si="27"/>
        <v>R60028230000</v>
      </c>
      <c r="S1750" s="31"/>
      <c r="T1750" s="31"/>
      <c r="U1750" s="31"/>
    </row>
    <row r="1751" spans="1:21" x14ac:dyDescent="0.25">
      <c r="A1751" s="71" t="s">
        <v>113</v>
      </c>
      <c r="B1751" s="72">
        <v>1</v>
      </c>
      <c r="C1751" s="71">
        <v>30350000</v>
      </c>
      <c r="D1751" s="70" t="s">
        <v>1054</v>
      </c>
      <c r="E1751" s="73" t="s">
        <v>1197</v>
      </c>
      <c r="F1751" s="73" t="s">
        <v>128</v>
      </c>
      <c r="G1751" s="72" t="s">
        <v>144</v>
      </c>
      <c r="H1751" s="73" t="s">
        <v>1056</v>
      </c>
      <c r="I1751" s="85">
        <v>-7798772.6799999997</v>
      </c>
      <c r="J1751" s="85">
        <v>0</v>
      </c>
      <c r="K1751" s="85">
        <v>4551537.8899999997</v>
      </c>
      <c r="L1751" s="85">
        <v>-10254368.779999999</v>
      </c>
      <c r="M1751" s="85">
        <v>0</v>
      </c>
      <c r="N1751" s="85">
        <v>-13501603.57</v>
      </c>
      <c r="O1751" s="35">
        <f>ROWS($A$8:N1751)</f>
        <v>1744</v>
      </c>
      <c r="P1751" s="35" t="str">
        <f>IF($A1751='Signature Page'!$H$8,O1751,"")</f>
        <v/>
      </c>
      <c r="Q1751" s="35" t="str">
        <f>IFERROR(SMALL($P$8:$P$1794,ROWS($P$8:P1751)),"")</f>
        <v/>
      </c>
      <c r="R1751" s="31" t="str">
        <f t="shared" si="27"/>
        <v>R60030350000</v>
      </c>
      <c r="S1751" s="31"/>
      <c r="T1751" s="31"/>
      <c r="U1751" s="31"/>
    </row>
    <row r="1752" spans="1:21" x14ac:dyDescent="0.25">
      <c r="A1752" s="71" t="s">
        <v>113</v>
      </c>
      <c r="B1752" s="72">
        <v>1</v>
      </c>
      <c r="C1752" s="71">
        <v>30560000</v>
      </c>
      <c r="D1752" s="70" t="s">
        <v>1054</v>
      </c>
      <c r="E1752" s="73" t="s">
        <v>1197</v>
      </c>
      <c r="F1752" s="73" t="s">
        <v>128</v>
      </c>
      <c r="G1752" s="72" t="s">
        <v>223</v>
      </c>
      <c r="H1752" s="73" t="s">
        <v>1056</v>
      </c>
      <c r="I1752" s="85">
        <v>-1265770.3500000001</v>
      </c>
      <c r="J1752" s="85">
        <v>-126330</v>
      </c>
      <c r="K1752" s="85">
        <v>454871.02</v>
      </c>
      <c r="L1752" s="85">
        <v>0</v>
      </c>
      <c r="M1752" s="85">
        <v>0</v>
      </c>
      <c r="N1752" s="85">
        <v>-937229.33</v>
      </c>
      <c r="O1752" s="35">
        <f>ROWS($A$8:N1752)</f>
        <v>1745</v>
      </c>
      <c r="P1752" s="35" t="str">
        <f>IF($A1752='Signature Page'!$H$8,O1752,"")</f>
        <v/>
      </c>
      <c r="Q1752" s="35" t="str">
        <f>IFERROR(SMALL($P$8:$P$1794,ROWS($P$8:P1752)),"")</f>
        <v/>
      </c>
      <c r="R1752" s="31" t="str">
        <f t="shared" si="27"/>
        <v>R60030560000</v>
      </c>
      <c r="S1752" s="31"/>
      <c r="T1752" s="31"/>
      <c r="U1752" s="31"/>
    </row>
    <row r="1753" spans="1:21" x14ac:dyDescent="0.25">
      <c r="A1753" s="71" t="s">
        <v>113</v>
      </c>
      <c r="B1753" s="72">
        <v>1</v>
      </c>
      <c r="C1753" s="71">
        <v>31310000</v>
      </c>
      <c r="D1753" s="70" t="s">
        <v>1054</v>
      </c>
      <c r="E1753" s="73" t="s">
        <v>1197</v>
      </c>
      <c r="F1753" s="73" t="s">
        <v>128</v>
      </c>
      <c r="G1753" s="72" t="s">
        <v>238</v>
      </c>
      <c r="H1753" s="73" t="s">
        <v>1056</v>
      </c>
      <c r="I1753" s="85">
        <v>-341599.57</v>
      </c>
      <c r="J1753" s="85">
        <v>-14131.6</v>
      </c>
      <c r="K1753" s="85">
        <v>0</v>
      </c>
      <c r="L1753" s="85">
        <v>0</v>
      </c>
      <c r="M1753" s="85">
        <v>0</v>
      </c>
      <c r="N1753" s="85">
        <v>-355731.17</v>
      </c>
      <c r="O1753" s="35">
        <f>ROWS($A$8:N1753)</f>
        <v>1746</v>
      </c>
      <c r="P1753" s="35" t="str">
        <f>IF($A1753='Signature Page'!$H$8,O1753,"")</f>
        <v/>
      </c>
      <c r="Q1753" s="35" t="str">
        <f>IFERROR(SMALL($P$8:$P$1794,ROWS($P$8:P1753)),"")</f>
        <v/>
      </c>
      <c r="R1753" s="31" t="str">
        <f t="shared" si="27"/>
        <v>R60031310000</v>
      </c>
      <c r="S1753" s="31"/>
      <c r="T1753" s="31"/>
      <c r="U1753" s="31"/>
    </row>
    <row r="1754" spans="1:21" x14ac:dyDescent="0.25">
      <c r="A1754" s="71" t="s">
        <v>113</v>
      </c>
      <c r="B1754" s="72">
        <v>1</v>
      </c>
      <c r="C1754" s="71">
        <v>35260001</v>
      </c>
      <c r="D1754" s="70" t="s">
        <v>1054</v>
      </c>
      <c r="E1754" s="73" t="s">
        <v>1197</v>
      </c>
      <c r="F1754" s="73" t="s">
        <v>128</v>
      </c>
      <c r="G1754" s="72" t="s">
        <v>400</v>
      </c>
      <c r="H1754" s="73" t="s">
        <v>1056</v>
      </c>
      <c r="I1754" s="85">
        <v>-10000</v>
      </c>
      <c r="J1754" s="85">
        <v>0</v>
      </c>
      <c r="K1754" s="85">
        <v>0</v>
      </c>
      <c r="L1754" s="85">
        <v>0</v>
      </c>
      <c r="M1754" s="85">
        <v>0</v>
      </c>
      <c r="N1754" s="85">
        <v>-10000</v>
      </c>
      <c r="O1754" s="35">
        <f>ROWS($A$8:N1754)</f>
        <v>1747</v>
      </c>
      <c r="P1754" s="35" t="str">
        <f>IF($A1754='Signature Page'!$H$8,O1754,"")</f>
        <v/>
      </c>
      <c r="Q1754" s="35" t="str">
        <f>IFERROR(SMALL($P$8:$P$1794,ROWS($P$8:P1754)),"")</f>
        <v/>
      </c>
      <c r="R1754" s="31" t="str">
        <f t="shared" si="27"/>
        <v>R60035260001</v>
      </c>
      <c r="S1754" s="31"/>
      <c r="T1754" s="31"/>
      <c r="U1754" s="31"/>
    </row>
    <row r="1755" spans="1:21" x14ac:dyDescent="0.25">
      <c r="A1755" s="71" t="s">
        <v>113</v>
      </c>
      <c r="B1755" s="72">
        <v>1</v>
      </c>
      <c r="C1755" s="71">
        <v>36110000</v>
      </c>
      <c r="D1755" s="70" t="s">
        <v>1054</v>
      </c>
      <c r="E1755" s="73" t="s">
        <v>1197</v>
      </c>
      <c r="F1755" s="73" t="s">
        <v>128</v>
      </c>
      <c r="G1755" s="72" t="s">
        <v>430</v>
      </c>
      <c r="H1755" s="73" t="s">
        <v>1056</v>
      </c>
      <c r="I1755" s="85">
        <v>-52431346.009999998</v>
      </c>
      <c r="J1755" s="85">
        <v>-21171.5</v>
      </c>
      <c r="K1755" s="85">
        <v>2809372.12</v>
      </c>
      <c r="L1755" s="85">
        <v>-18016607.760000002</v>
      </c>
      <c r="M1755" s="85">
        <v>0</v>
      </c>
      <c r="N1755" s="85">
        <v>-67659753.150000006</v>
      </c>
      <c r="O1755" s="35">
        <f>ROWS($A$8:N1755)</f>
        <v>1748</v>
      </c>
      <c r="P1755" s="35" t="str">
        <f>IF($A1755='Signature Page'!$H$8,O1755,"")</f>
        <v/>
      </c>
      <c r="Q1755" s="35" t="str">
        <f>IFERROR(SMALL($P$8:$P$1794,ROWS($P$8:P1755)),"")</f>
        <v/>
      </c>
      <c r="R1755" s="31" t="str">
        <f t="shared" si="27"/>
        <v>R60036110000</v>
      </c>
      <c r="S1755" s="31"/>
      <c r="T1755" s="31"/>
      <c r="U1755" s="31"/>
    </row>
    <row r="1756" spans="1:21" x14ac:dyDescent="0.25">
      <c r="A1756" s="71" t="s">
        <v>113</v>
      </c>
      <c r="B1756" s="72">
        <v>1</v>
      </c>
      <c r="C1756" s="71">
        <v>36320000</v>
      </c>
      <c r="D1756" s="70" t="s">
        <v>1054</v>
      </c>
      <c r="E1756" s="73" t="s">
        <v>1197</v>
      </c>
      <c r="F1756" s="73" t="s">
        <v>128</v>
      </c>
      <c r="G1756" s="72" t="s">
        <v>436</v>
      </c>
      <c r="H1756" s="73" t="s">
        <v>1056</v>
      </c>
      <c r="I1756" s="85">
        <v>-98181.78</v>
      </c>
      <c r="J1756" s="85">
        <v>0</v>
      </c>
      <c r="K1756" s="85">
        <v>0</v>
      </c>
      <c r="L1756" s="85">
        <v>0</v>
      </c>
      <c r="M1756" s="85">
        <v>0</v>
      </c>
      <c r="N1756" s="85">
        <v>-98181.78</v>
      </c>
      <c r="O1756" s="35">
        <f>ROWS($A$8:N1756)</f>
        <v>1749</v>
      </c>
      <c r="P1756" s="35" t="str">
        <f>IF($A1756='Signature Page'!$H$8,O1756,"")</f>
        <v/>
      </c>
      <c r="Q1756" s="35" t="str">
        <f>IFERROR(SMALL($P$8:$P$1794,ROWS($P$8:P1756)),"")</f>
        <v/>
      </c>
      <c r="R1756" s="31" t="str">
        <f t="shared" si="27"/>
        <v>R60036320000</v>
      </c>
      <c r="S1756" s="31"/>
      <c r="T1756" s="31"/>
      <c r="U1756" s="31"/>
    </row>
    <row r="1757" spans="1:21" x14ac:dyDescent="0.25">
      <c r="A1757" s="71" t="s">
        <v>113</v>
      </c>
      <c r="B1757" s="72">
        <v>1</v>
      </c>
      <c r="C1757" s="71">
        <v>37500000</v>
      </c>
      <c r="D1757" s="70" t="s">
        <v>1054</v>
      </c>
      <c r="E1757" s="73" t="s">
        <v>1197</v>
      </c>
      <c r="F1757" s="73" t="s">
        <v>128</v>
      </c>
      <c r="G1757" s="72" t="s">
        <v>480</v>
      </c>
      <c r="H1757" s="73" t="s">
        <v>1056</v>
      </c>
      <c r="I1757" s="85">
        <v>-344619.56</v>
      </c>
      <c r="J1757" s="85">
        <v>-33006.32</v>
      </c>
      <c r="K1757" s="85">
        <v>25375.15</v>
      </c>
      <c r="L1757" s="85">
        <v>0</v>
      </c>
      <c r="M1757" s="85">
        <v>0</v>
      </c>
      <c r="N1757" s="85">
        <v>-352250.73</v>
      </c>
      <c r="O1757" s="35">
        <f>ROWS($A$8:N1757)</f>
        <v>1750</v>
      </c>
      <c r="P1757" s="35" t="str">
        <f>IF($A1757='Signature Page'!$H$8,O1757,"")</f>
        <v/>
      </c>
      <c r="Q1757" s="35" t="str">
        <f>IFERROR(SMALL($P$8:$P$1794,ROWS($P$8:P1757)),"")</f>
        <v/>
      </c>
      <c r="R1757" s="31" t="str">
        <f t="shared" si="27"/>
        <v>R60037500000</v>
      </c>
      <c r="S1757" s="31"/>
      <c r="T1757" s="31"/>
      <c r="U1757" s="31"/>
    </row>
    <row r="1758" spans="1:21" x14ac:dyDescent="0.25">
      <c r="A1758" s="71" t="s">
        <v>113</v>
      </c>
      <c r="B1758" s="72">
        <v>1</v>
      </c>
      <c r="C1758" s="71" t="s">
        <v>500</v>
      </c>
      <c r="D1758" s="70" t="s">
        <v>1054</v>
      </c>
      <c r="E1758" s="73" t="s">
        <v>1197</v>
      </c>
      <c r="F1758" s="73" t="s">
        <v>128</v>
      </c>
      <c r="G1758" s="72" t="s">
        <v>501</v>
      </c>
      <c r="H1758" s="73" t="s">
        <v>1056</v>
      </c>
      <c r="I1758" s="85">
        <v>-5314112.1500000004</v>
      </c>
      <c r="J1758" s="85">
        <v>-272235.67</v>
      </c>
      <c r="K1758" s="85">
        <v>0</v>
      </c>
      <c r="L1758" s="85">
        <v>0</v>
      </c>
      <c r="M1758" s="85">
        <v>0</v>
      </c>
      <c r="N1758" s="85">
        <v>-5586347.8200000003</v>
      </c>
      <c r="O1758" s="35">
        <f>ROWS($A$8:N1758)</f>
        <v>1751</v>
      </c>
      <c r="P1758" s="35" t="str">
        <f>IF($A1758='Signature Page'!$H$8,O1758,"")</f>
        <v/>
      </c>
      <c r="Q1758" s="35" t="str">
        <f>IFERROR(SMALL($P$8:$P$1794,ROWS($P$8:P1758)),"")</f>
        <v/>
      </c>
      <c r="R1758" s="31" t="str">
        <f t="shared" si="27"/>
        <v>R60037C20000</v>
      </c>
      <c r="S1758" s="31"/>
      <c r="T1758" s="31"/>
      <c r="U1758" s="31"/>
    </row>
    <row r="1759" spans="1:21" x14ac:dyDescent="0.25">
      <c r="A1759" s="71" t="s">
        <v>113</v>
      </c>
      <c r="B1759" s="72">
        <v>1</v>
      </c>
      <c r="C1759" s="71">
        <v>38440001</v>
      </c>
      <c r="D1759" s="70" t="s">
        <v>1054</v>
      </c>
      <c r="E1759" s="73" t="s">
        <v>1197</v>
      </c>
      <c r="F1759" s="73" t="s">
        <v>128</v>
      </c>
      <c r="G1759" s="72" t="s">
        <v>542</v>
      </c>
      <c r="H1759" s="73" t="s">
        <v>1056</v>
      </c>
      <c r="I1759" s="85">
        <v>-2673351.5299999998</v>
      </c>
      <c r="J1759" s="85">
        <v>-1084186.93</v>
      </c>
      <c r="K1759" s="85">
        <v>0</v>
      </c>
      <c r="L1759" s="85">
        <v>0</v>
      </c>
      <c r="M1759" s="85">
        <v>0</v>
      </c>
      <c r="N1759" s="85">
        <v>-3757538.46</v>
      </c>
      <c r="O1759" s="35">
        <f>ROWS($A$8:N1759)</f>
        <v>1752</v>
      </c>
      <c r="P1759" s="35" t="str">
        <f>IF($A1759='Signature Page'!$H$8,O1759,"")</f>
        <v/>
      </c>
      <c r="Q1759" s="35" t="str">
        <f>IFERROR(SMALL($P$8:$P$1794,ROWS($P$8:P1759)),"")</f>
        <v/>
      </c>
      <c r="R1759" s="31" t="str">
        <f t="shared" si="27"/>
        <v>R60038440001</v>
      </c>
      <c r="S1759" s="31"/>
      <c r="T1759" s="31"/>
      <c r="U1759" s="31"/>
    </row>
    <row r="1760" spans="1:21" x14ac:dyDescent="0.25">
      <c r="A1760" s="71" t="s">
        <v>113</v>
      </c>
      <c r="B1760" s="72">
        <v>998</v>
      </c>
      <c r="C1760" s="71">
        <v>39078000</v>
      </c>
      <c r="D1760" s="70" t="s">
        <v>1054</v>
      </c>
      <c r="E1760" s="73" t="s">
        <v>1197</v>
      </c>
      <c r="F1760" s="73" t="s">
        <v>1105</v>
      </c>
      <c r="G1760" s="72" t="s">
        <v>1299</v>
      </c>
      <c r="H1760" s="73" t="s">
        <v>1056</v>
      </c>
      <c r="I1760" s="85">
        <v>-4055974.42</v>
      </c>
      <c r="J1760" s="85">
        <v>0</v>
      </c>
      <c r="K1760" s="85">
        <v>1304252.79</v>
      </c>
      <c r="L1760" s="85">
        <v>0</v>
      </c>
      <c r="M1760" s="85">
        <v>0</v>
      </c>
      <c r="N1760" s="85">
        <v>-2751721.63</v>
      </c>
      <c r="O1760" s="35">
        <f>ROWS($A$8:N1760)</f>
        <v>1753</v>
      </c>
      <c r="P1760" s="35" t="str">
        <f>IF($A1760='Signature Page'!$H$8,O1760,"")</f>
        <v/>
      </c>
      <c r="Q1760" s="35" t="str">
        <f>IFERROR(SMALL($P$8:$P$1794,ROWS($P$8:P1760)),"")</f>
        <v/>
      </c>
      <c r="R1760" s="31" t="str">
        <f t="shared" si="27"/>
        <v>R60039078000</v>
      </c>
      <c r="S1760" s="31"/>
      <c r="T1760" s="31"/>
      <c r="U1760" s="31"/>
    </row>
    <row r="1761" spans="1:21" x14ac:dyDescent="0.25">
      <c r="A1761" s="71" t="s">
        <v>113</v>
      </c>
      <c r="B1761" s="72">
        <v>1</v>
      </c>
      <c r="C1761" s="71">
        <v>49730000</v>
      </c>
      <c r="D1761" s="70" t="s">
        <v>1055</v>
      </c>
      <c r="E1761" s="73" t="s">
        <v>1197</v>
      </c>
      <c r="F1761" s="73" t="s">
        <v>128</v>
      </c>
      <c r="G1761" s="72" t="s">
        <v>931</v>
      </c>
      <c r="H1761" s="73" t="s">
        <v>1056</v>
      </c>
      <c r="I1761" s="85">
        <v>-1343500</v>
      </c>
      <c r="J1761" s="85">
        <v>-5500</v>
      </c>
      <c r="K1761" s="85">
        <v>81150</v>
      </c>
      <c r="L1761" s="85">
        <v>0</v>
      </c>
      <c r="M1761" s="85">
        <v>0</v>
      </c>
      <c r="N1761" s="85">
        <v>-1267850</v>
      </c>
      <c r="O1761" s="35">
        <f>ROWS($A$8:N1761)</f>
        <v>1754</v>
      </c>
      <c r="P1761" s="35" t="str">
        <f>IF($A1761='Signature Page'!$H$8,O1761,"")</f>
        <v/>
      </c>
      <c r="Q1761" s="35" t="str">
        <f>IFERROR(SMALL($P$8:$P$1794,ROWS($P$8:P1761)),"")</f>
        <v/>
      </c>
      <c r="R1761" s="31" t="str">
        <f t="shared" si="27"/>
        <v>R60049730000</v>
      </c>
      <c r="S1761" s="31"/>
      <c r="T1761" s="31"/>
      <c r="U1761" s="31"/>
    </row>
    <row r="1762" spans="1:21" x14ac:dyDescent="0.25">
      <c r="A1762" s="71" t="s">
        <v>113</v>
      </c>
      <c r="B1762" s="72">
        <v>5</v>
      </c>
      <c r="C1762" s="71">
        <v>50550000</v>
      </c>
      <c r="D1762" s="70" t="s">
        <v>1055</v>
      </c>
      <c r="E1762" s="73" t="s">
        <v>1197</v>
      </c>
      <c r="F1762" s="73" t="s">
        <v>1101</v>
      </c>
      <c r="G1762" s="72" t="s">
        <v>982</v>
      </c>
      <c r="H1762" s="73" t="s">
        <v>1056</v>
      </c>
      <c r="I1762" s="85">
        <v>-295899</v>
      </c>
      <c r="J1762" s="85">
        <v>-31562867.219999999</v>
      </c>
      <c r="K1762" s="85">
        <v>7686126.26000001</v>
      </c>
      <c r="L1762" s="85">
        <v>26566763.34</v>
      </c>
      <c r="M1762" s="85">
        <v>0</v>
      </c>
      <c r="N1762" s="85">
        <v>2394123.3800000101</v>
      </c>
      <c r="O1762" s="35">
        <f>ROWS($A$8:N1762)</f>
        <v>1755</v>
      </c>
      <c r="P1762" s="35" t="str">
        <f>IF($A1762='Signature Page'!$H$8,O1762,"")</f>
        <v/>
      </c>
      <c r="Q1762" s="35" t="str">
        <f>IFERROR(SMALL($P$8:$P$1794,ROWS($P$8:P1762)),"")</f>
        <v/>
      </c>
      <c r="R1762" s="31" t="str">
        <f t="shared" si="27"/>
        <v>R60050550000</v>
      </c>
      <c r="S1762" s="31"/>
      <c r="T1762" s="31"/>
      <c r="U1762" s="31"/>
    </row>
    <row r="1763" spans="1:21" x14ac:dyDescent="0.25">
      <c r="A1763" s="71" t="s">
        <v>113</v>
      </c>
      <c r="B1763" s="72">
        <v>5</v>
      </c>
      <c r="C1763" s="71" t="s">
        <v>983</v>
      </c>
      <c r="D1763" s="70" t="s">
        <v>1055</v>
      </c>
      <c r="E1763" s="73" t="s">
        <v>1197</v>
      </c>
      <c r="F1763" s="73" t="s">
        <v>1101</v>
      </c>
      <c r="G1763" s="72" t="s">
        <v>984</v>
      </c>
      <c r="H1763" s="73" t="s">
        <v>1056</v>
      </c>
      <c r="I1763" s="85">
        <v>0</v>
      </c>
      <c r="J1763" s="85">
        <v>0</v>
      </c>
      <c r="K1763" s="85">
        <v>26677719</v>
      </c>
      <c r="L1763" s="85">
        <v>-26677719</v>
      </c>
      <c r="M1763" s="85">
        <v>0</v>
      </c>
      <c r="N1763" s="85">
        <v>0</v>
      </c>
      <c r="O1763" s="35">
        <f>ROWS($A$8:N1763)</f>
        <v>1756</v>
      </c>
      <c r="P1763" s="35" t="str">
        <f>IF($A1763='Signature Page'!$H$8,O1763,"")</f>
        <v/>
      </c>
      <c r="Q1763" s="35" t="str">
        <f>IFERROR(SMALL($P$8:$P$1794,ROWS($P$8:P1763)),"")</f>
        <v/>
      </c>
      <c r="R1763" s="31" t="str">
        <f t="shared" si="27"/>
        <v>R60050550P00</v>
      </c>
      <c r="S1763" s="31"/>
      <c r="T1763" s="31"/>
      <c r="U1763" s="31"/>
    </row>
    <row r="1764" spans="1:21" x14ac:dyDescent="0.25">
      <c r="A1764" s="71" t="s">
        <v>113</v>
      </c>
      <c r="B1764" s="72">
        <v>5</v>
      </c>
      <c r="C1764" s="71" t="s">
        <v>998</v>
      </c>
      <c r="D1764" s="70" t="s">
        <v>1055</v>
      </c>
      <c r="E1764" s="73" t="s">
        <v>1197</v>
      </c>
      <c r="F1764" s="73" t="s">
        <v>1101</v>
      </c>
      <c r="G1764" s="72" t="s">
        <v>999</v>
      </c>
      <c r="H1764" s="73" t="s">
        <v>1056</v>
      </c>
      <c r="I1764" s="85">
        <v>-4840.3500000000004</v>
      </c>
      <c r="J1764" s="85">
        <v>0</v>
      </c>
      <c r="K1764" s="85">
        <v>0</v>
      </c>
      <c r="L1764" s="85">
        <v>0</v>
      </c>
      <c r="M1764" s="85">
        <v>0</v>
      </c>
      <c r="N1764" s="85">
        <v>-4840.3500000000004</v>
      </c>
      <c r="O1764" s="35">
        <f>ROWS($A$8:N1764)</f>
        <v>1757</v>
      </c>
      <c r="P1764" s="35" t="str">
        <f>IF($A1764='Signature Page'!$H$8,O1764,"")</f>
        <v/>
      </c>
      <c r="Q1764" s="35" t="str">
        <f>IFERROR(SMALL($P$8:$P$1794,ROWS($P$8:P1764)),"")</f>
        <v/>
      </c>
      <c r="R1764" s="31" t="str">
        <f t="shared" si="27"/>
        <v>R60051S30000</v>
      </c>
      <c r="S1764" s="31"/>
      <c r="T1764" s="31"/>
      <c r="U1764" s="31"/>
    </row>
    <row r="1765" spans="1:21" x14ac:dyDescent="0.25">
      <c r="A1765" s="71" t="s">
        <v>113</v>
      </c>
      <c r="B1765" s="72">
        <v>1</v>
      </c>
      <c r="C1765" s="71" t="s">
        <v>1453</v>
      </c>
      <c r="D1765" s="70" t="s">
        <v>1055</v>
      </c>
      <c r="E1765" s="73" t="s">
        <v>1197</v>
      </c>
      <c r="F1765" s="73" t="s">
        <v>128</v>
      </c>
      <c r="G1765" s="72" t="s">
        <v>1454</v>
      </c>
      <c r="H1765" s="73" t="s">
        <v>1056</v>
      </c>
      <c r="I1765" s="85">
        <v>141470.5</v>
      </c>
      <c r="J1765" s="85">
        <v>0</v>
      </c>
      <c r="K1765" s="85">
        <v>0</v>
      </c>
      <c r="L1765" s="85">
        <v>0</v>
      </c>
      <c r="M1765" s="85">
        <v>0</v>
      </c>
      <c r="N1765" s="85">
        <v>141470.5</v>
      </c>
      <c r="O1765" s="35">
        <f>ROWS($A$8:N1765)</f>
        <v>1758</v>
      </c>
      <c r="P1765" s="35" t="str">
        <f>IF($A1765='Signature Page'!$H$8,O1765,"")</f>
        <v/>
      </c>
      <c r="Q1765" s="35" t="str">
        <f>IFERROR(SMALL($P$8:$P$1794,ROWS($P$8:P1765)),"")</f>
        <v/>
      </c>
      <c r="R1765" s="31" t="str">
        <f t="shared" si="27"/>
        <v>R60051S40000</v>
      </c>
      <c r="S1765" s="31"/>
      <c r="T1765" s="31"/>
      <c r="U1765" s="31"/>
    </row>
    <row r="1766" spans="1:21" x14ac:dyDescent="0.25">
      <c r="A1766" s="71" t="s">
        <v>113</v>
      </c>
      <c r="B1766" s="72">
        <v>1</v>
      </c>
      <c r="C1766" s="71">
        <v>52510000</v>
      </c>
      <c r="D1766" s="70" t="s">
        <v>1055</v>
      </c>
      <c r="E1766" s="73" t="s">
        <v>1197</v>
      </c>
      <c r="F1766" s="73" t="s">
        <v>128</v>
      </c>
      <c r="G1766" s="72" t="s">
        <v>1001</v>
      </c>
      <c r="H1766" s="73" t="s">
        <v>1056</v>
      </c>
      <c r="I1766" s="85">
        <v>-1370577.61</v>
      </c>
      <c r="J1766" s="85">
        <v>-47072533.259999998</v>
      </c>
      <c r="K1766" s="85">
        <v>56702950.289999999</v>
      </c>
      <c r="L1766" s="85">
        <v>-757231.3</v>
      </c>
      <c r="M1766" s="85">
        <v>0</v>
      </c>
      <c r="N1766" s="85">
        <v>7502608.1200000001</v>
      </c>
      <c r="O1766" s="35">
        <f>ROWS($A$8:N1766)</f>
        <v>1759</v>
      </c>
      <c r="P1766" s="35" t="str">
        <f>IF($A1766='Signature Page'!$H$8,O1766,"")</f>
        <v/>
      </c>
      <c r="Q1766" s="35" t="str">
        <f>IFERROR(SMALL($P$8:$P$1794,ROWS($P$8:P1766)),"")</f>
        <v/>
      </c>
      <c r="R1766" s="31" t="str">
        <f t="shared" si="27"/>
        <v>R60052510000</v>
      </c>
      <c r="S1766" s="31"/>
      <c r="T1766" s="31"/>
      <c r="U1766" s="31"/>
    </row>
    <row r="1767" spans="1:21" x14ac:dyDescent="0.25">
      <c r="A1767" s="71" t="s">
        <v>113</v>
      </c>
      <c r="B1767" s="72">
        <v>1</v>
      </c>
      <c r="C1767" s="71">
        <v>52520000</v>
      </c>
      <c r="D1767" s="70" t="s">
        <v>1055</v>
      </c>
      <c r="E1767" s="73" t="s">
        <v>1197</v>
      </c>
      <c r="F1767" s="73" t="s">
        <v>128</v>
      </c>
      <c r="G1767" s="72" t="s">
        <v>1002</v>
      </c>
      <c r="H1767" s="73" t="s">
        <v>1056</v>
      </c>
      <c r="I1767" s="85">
        <v>-185</v>
      </c>
      <c r="J1767" s="85">
        <v>0</v>
      </c>
      <c r="K1767" s="85">
        <v>0</v>
      </c>
      <c r="L1767" s="85">
        <v>0</v>
      </c>
      <c r="M1767" s="85">
        <v>0</v>
      </c>
      <c r="N1767" s="85">
        <v>-185</v>
      </c>
      <c r="O1767" s="35">
        <f>ROWS($A$8:N1767)</f>
        <v>1760</v>
      </c>
      <c r="P1767" s="35" t="str">
        <f>IF($A1767='Signature Page'!$H$8,O1767,"")</f>
        <v/>
      </c>
      <c r="Q1767" s="35" t="str">
        <f>IFERROR(SMALL($P$8:$P$1794,ROWS($P$8:P1767)),"")</f>
        <v/>
      </c>
      <c r="R1767" s="31" t="str">
        <f t="shared" si="27"/>
        <v>R60052520000</v>
      </c>
      <c r="S1767" s="31"/>
      <c r="T1767" s="31"/>
      <c r="U1767" s="31"/>
    </row>
    <row r="1768" spans="1:21" x14ac:dyDescent="0.25">
      <c r="A1768" s="71" t="s">
        <v>113</v>
      </c>
      <c r="B1768" s="72">
        <v>1</v>
      </c>
      <c r="C1768" s="71">
        <v>52530000</v>
      </c>
      <c r="D1768" s="70" t="s">
        <v>1055</v>
      </c>
      <c r="E1768" s="73" t="s">
        <v>1197</v>
      </c>
      <c r="F1768" s="73" t="s">
        <v>128</v>
      </c>
      <c r="G1768" s="72" t="s">
        <v>1003</v>
      </c>
      <c r="H1768" s="73" t="s">
        <v>1056</v>
      </c>
      <c r="I1768" s="85">
        <v>124517.78</v>
      </c>
      <c r="J1768" s="85">
        <v>-580042.5</v>
      </c>
      <c r="K1768" s="85">
        <v>580042.5</v>
      </c>
      <c r="L1768" s="85">
        <v>0</v>
      </c>
      <c r="M1768" s="85">
        <v>0</v>
      </c>
      <c r="N1768" s="85">
        <v>124517.78</v>
      </c>
      <c r="O1768" s="35">
        <f>ROWS($A$8:N1768)</f>
        <v>1761</v>
      </c>
      <c r="P1768" s="35" t="str">
        <f>IF($A1768='Signature Page'!$H$8,O1768,"")</f>
        <v/>
      </c>
      <c r="Q1768" s="35" t="str">
        <f>IFERROR(SMALL($P$8:$P$1794,ROWS($P$8:P1768)),"")</f>
        <v/>
      </c>
      <c r="R1768" s="31" t="str">
        <f t="shared" si="27"/>
        <v>R60052530000</v>
      </c>
      <c r="S1768" s="31"/>
      <c r="T1768" s="31"/>
      <c r="U1768" s="31"/>
    </row>
    <row r="1769" spans="1:21" x14ac:dyDescent="0.25">
      <c r="A1769" s="71" t="s">
        <v>113</v>
      </c>
      <c r="B1769" s="72">
        <v>5</v>
      </c>
      <c r="C1769" s="71">
        <v>55220000</v>
      </c>
      <c r="D1769" s="70" t="s">
        <v>1055</v>
      </c>
      <c r="E1769" s="73" t="s">
        <v>1197</v>
      </c>
      <c r="F1769" s="73" t="s">
        <v>1101</v>
      </c>
      <c r="G1769" s="72" t="s">
        <v>1021</v>
      </c>
      <c r="H1769" s="73" t="s">
        <v>1056</v>
      </c>
      <c r="I1769" s="85">
        <v>-26086.31</v>
      </c>
      <c r="J1769" s="85">
        <v>0</v>
      </c>
      <c r="K1769" s="85">
        <v>0</v>
      </c>
      <c r="L1769" s="85">
        <v>0</v>
      </c>
      <c r="M1769" s="85">
        <v>0</v>
      </c>
      <c r="N1769" s="85">
        <v>-26086.31</v>
      </c>
      <c r="O1769" s="35">
        <f>ROWS($A$8:N1769)</f>
        <v>1762</v>
      </c>
      <c r="P1769" s="35" t="str">
        <f>IF($A1769='Signature Page'!$H$8,O1769,"")</f>
        <v/>
      </c>
      <c r="Q1769" s="35" t="str">
        <f>IFERROR(SMALL($P$8:$P$1794,ROWS($P$8:P1769)),"")</f>
        <v/>
      </c>
      <c r="R1769" s="31" t="str">
        <f t="shared" si="27"/>
        <v>R60055220000</v>
      </c>
      <c r="S1769" s="31"/>
      <c r="T1769" s="31"/>
      <c r="U1769" s="31"/>
    </row>
    <row r="1770" spans="1:21" x14ac:dyDescent="0.25">
      <c r="A1770" s="71" t="s">
        <v>113</v>
      </c>
      <c r="B1770" s="72">
        <v>50</v>
      </c>
      <c r="C1770" s="71" t="s">
        <v>1024</v>
      </c>
      <c r="D1770" s="70" t="s">
        <v>1055</v>
      </c>
      <c r="E1770" s="73" t="s">
        <v>1197</v>
      </c>
      <c r="F1770" s="73" t="s">
        <v>1131</v>
      </c>
      <c r="G1770" s="72" t="s">
        <v>1025</v>
      </c>
      <c r="H1770" s="73" t="s">
        <v>1056</v>
      </c>
      <c r="I1770" s="85">
        <v>295899</v>
      </c>
      <c r="J1770" s="85">
        <v>0</v>
      </c>
      <c r="K1770" s="85">
        <v>0</v>
      </c>
      <c r="L1770" s="85">
        <v>0</v>
      </c>
      <c r="M1770" s="85">
        <v>0</v>
      </c>
      <c r="N1770" s="85">
        <v>295899</v>
      </c>
      <c r="O1770" s="35">
        <f>ROWS($A$8:N1770)</f>
        <v>1763</v>
      </c>
      <c r="P1770" s="35" t="str">
        <f>IF($A1770='Signature Page'!$H$8,O1770,"")</f>
        <v/>
      </c>
      <c r="Q1770" s="35" t="str">
        <f>IFERROR(SMALL($P$8:$P$1794,ROWS($P$8:P1770)),"")</f>
        <v/>
      </c>
      <c r="R1770" s="31" t="str">
        <f t="shared" si="27"/>
        <v>R60055420P00</v>
      </c>
      <c r="S1770" s="31"/>
      <c r="T1770" s="31"/>
      <c r="U1770" s="31"/>
    </row>
    <row r="1771" spans="1:21" x14ac:dyDescent="0.25">
      <c r="A1771" s="71" t="s">
        <v>113</v>
      </c>
      <c r="B1771" s="72">
        <v>5</v>
      </c>
      <c r="C1771" s="71">
        <v>57878000</v>
      </c>
      <c r="D1771" s="70" t="s">
        <v>1055</v>
      </c>
      <c r="E1771" s="73" t="s">
        <v>1197</v>
      </c>
      <c r="F1771" s="73" t="s">
        <v>1101</v>
      </c>
      <c r="G1771" s="72" t="s">
        <v>1339</v>
      </c>
      <c r="H1771" s="73" t="s">
        <v>1056</v>
      </c>
      <c r="I1771" s="85">
        <v>10</v>
      </c>
      <c r="J1771" s="85">
        <v>0</v>
      </c>
      <c r="K1771" s="85">
        <v>0</v>
      </c>
      <c r="L1771" s="85">
        <v>0</v>
      </c>
      <c r="M1771" s="85">
        <v>0</v>
      </c>
      <c r="N1771" s="85">
        <v>10</v>
      </c>
      <c r="O1771" s="35">
        <f>ROWS($A$8:N1771)</f>
        <v>1764</v>
      </c>
      <c r="P1771" s="35" t="str">
        <f>IF($A1771='Signature Page'!$H$8,O1771,"")</f>
        <v/>
      </c>
      <c r="Q1771" s="35" t="str">
        <f>IFERROR(SMALL($P$8:$P$1794,ROWS($P$8:P1771)),"")</f>
        <v/>
      </c>
      <c r="R1771" s="31" t="str">
        <f t="shared" si="27"/>
        <v>R60057878000</v>
      </c>
      <c r="S1771" s="31"/>
      <c r="T1771" s="31"/>
      <c r="U1771" s="31"/>
    </row>
    <row r="1772" spans="1:21" x14ac:dyDescent="0.25">
      <c r="A1772" s="71" t="s">
        <v>113</v>
      </c>
      <c r="B1772" s="72">
        <v>1</v>
      </c>
      <c r="C1772" s="71">
        <v>60000008</v>
      </c>
      <c r="D1772" s="70" t="s">
        <v>1054</v>
      </c>
      <c r="E1772" s="73" t="s">
        <v>1197</v>
      </c>
      <c r="F1772" s="73" t="s">
        <v>128</v>
      </c>
      <c r="G1772" s="72" t="s">
        <v>1395</v>
      </c>
      <c r="H1772" s="73" t="s">
        <v>1056</v>
      </c>
      <c r="I1772" s="85">
        <v>41100.300000000003</v>
      </c>
      <c r="J1772" s="85">
        <v>0</v>
      </c>
      <c r="K1772" s="85">
        <v>-41100.300000000003</v>
      </c>
      <c r="L1772" s="85">
        <v>0</v>
      </c>
      <c r="M1772" s="85">
        <v>0</v>
      </c>
      <c r="N1772" s="85">
        <v>0</v>
      </c>
      <c r="O1772" s="35">
        <f>ROWS($A$8:N1772)</f>
        <v>1765</v>
      </c>
      <c r="P1772" s="35" t="str">
        <f>IF($A1772='Signature Page'!$H$8,O1772,"")</f>
        <v/>
      </c>
      <c r="Q1772" s="35" t="str">
        <f>IFERROR(SMALL($P$8:$P$1794,ROWS($P$8:P1772)),"")</f>
        <v/>
      </c>
      <c r="R1772" s="31" t="str">
        <f t="shared" si="27"/>
        <v>R60060000008</v>
      </c>
      <c r="S1772" s="31"/>
      <c r="T1772" s="31"/>
      <c r="U1772" s="31"/>
    </row>
    <row r="1773" spans="1:21" x14ac:dyDescent="0.25">
      <c r="A1773" s="71" t="s">
        <v>114</v>
      </c>
      <c r="B1773" s="72">
        <v>1</v>
      </c>
      <c r="C1773" s="71">
        <v>10010000</v>
      </c>
      <c r="D1773" s="70" t="s">
        <v>1053</v>
      </c>
      <c r="E1773" s="73" t="s">
        <v>115</v>
      </c>
      <c r="F1773" s="73" t="s">
        <v>128</v>
      </c>
      <c r="G1773" s="72" t="s">
        <v>128</v>
      </c>
      <c r="H1773" s="73" t="s">
        <v>1056</v>
      </c>
      <c r="I1773" s="85">
        <v>0</v>
      </c>
      <c r="J1773" s="85">
        <v>0</v>
      </c>
      <c r="K1773" s="85">
        <v>196693.99</v>
      </c>
      <c r="L1773" s="85">
        <v>-2261</v>
      </c>
      <c r="M1773" s="85">
        <v>0</v>
      </c>
      <c r="N1773" s="85">
        <v>194432.99</v>
      </c>
      <c r="O1773" s="35">
        <f>ROWS($A$8:N1773)</f>
        <v>1766</v>
      </c>
      <c r="P1773" s="35" t="str">
        <f>IF($A1773='Signature Page'!$H$8,O1773,"")</f>
        <v/>
      </c>
      <c r="Q1773" s="35" t="str">
        <f>IFERROR(SMALL($P$8:$P$1794,ROWS($P$8:P1773)),"")</f>
        <v/>
      </c>
      <c r="R1773" s="31" t="str">
        <f t="shared" si="27"/>
        <v>S60010010000</v>
      </c>
      <c r="S1773" s="31"/>
      <c r="T1773" s="31"/>
      <c r="U1773" s="31"/>
    </row>
    <row r="1774" spans="1:21" x14ac:dyDescent="0.25">
      <c r="A1774" s="71" t="s">
        <v>114</v>
      </c>
      <c r="B1774" s="72">
        <v>1</v>
      </c>
      <c r="C1774" s="71">
        <v>10050023</v>
      </c>
      <c r="D1774" s="70" t="s">
        <v>1053</v>
      </c>
      <c r="E1774" s="73" t="s">
        <v>115</v>
      </c>
      <c r="F1774" s="73" t="s">
        <v>128</v>
      </c>
      <c r="G1774" s="72" t="s">
        <v>1489</v>
      </c>
      <c r="H1774" s="73" t="s">
        <v>1056</v>
      </c>
      <c r="I1774" s="85">
        <v>0</v>
      </c>
      <c r="J1774" s="85">
        <v>0</v>
      </c>
      <c r="K1774" s="85">
        <v>0</v>
      </c>
      <c r="L1774" s="85">
        <v>2261</v>
      </c>
      <c r="M1774" s="85">
        <v>0</v>
      </c>
      <c r="N1774" s="85">
        <v>2261</v>
      </c>
      <c r="O1774" s="35">
        <f>ROWS($A$8:N1774)</f>
        <v>1767</v>
      </c>
      <c r="P1774" s="35" t="str">
        <f>IF($A1774='Signature Page'!$H$8,O1774,"")</f>
        <v/>
      </c>
      <c r="Q1774" s="35" t="str">
        <f>IFERROR(SMALL($P$8:$P$1794,ROWS($P$8:P1774)),"")</f>
        <v/>
      </c>
      <c r="R1774" s="31" t="str">
        <f t="shared" si="27"/>
        <v>S60010050023</v>
      </c>
      <c r="S1774" s="31"/>
      <c r="T1774" s="31"/>
      <c r="U1774" s="31"/>
    </row>
    <row r="1775" spans="1:21" x14ac:dyDescent="0.25">
      <c r="A1775" s="71" t="s">
        <v>114</v>
      </c>
      <c r="B1775" s="72">
        <v>1</v>
      </c>
      <c r="C1775" s="71">
        <v>30350000</v>
      </c>
      <c r="D1775" s="70" t="s">
        <v>1053</v>
      </c>
      <c r="E1775" s="73" t="s">
        <v>115</v>
      </c>
      <c r="F1775" s="73" t="s">
        <v>128</v>
      </c>
      <c r="G1775" s="72" t="s">
        <v>144</v>
      </c>
      <c r="H1775" s="73" t="s">
        <v>1056</v>
      </c>
      <c r="I1775" s="85">
        <v>-30405.5</v>
      </c>
      <c r="J1775" s="85">
        <v>-2000</v>
      </c>
      <c r="K1775" s="85">
        <v>1542.28</v>
      </c>
      <c r="L1775" s="85">
        <v>0</v>
      </c>
      <c r="M1775" s="85">
        <v>0</v>
      </c>
      <c r="N1775" s="85">
        <v>-30863.22</v>
      </c>
      <c r="O1775" s="35">
        <f>ROWS($A$8:N1775)</f>
        <v>1768</v>
      </c>
      <c r="P1775" s="35" t="str">
        <f>IF($A1775='Signature Page'!$H$8,O1775,"")</f>
        <v/>
      </c>
      <c r="Q1775" s="35" t="str">
        <f>IFERROR(SMALL($P$8:$P$1794,ROWS($P$8:P1775)),"")</f>
        <v/>
      </c>
      <c r="R1775" s="31" t="str">
        <f t="shared" si="27"/>
        <v>S60030350000</v>
      </c>
      <c r="S1775" s="31"/>
      <c r="T1775" s="31"/>
      <c r="U1775" s="31"/>
    </row>
    <row r="1776" spans="1:21" x14ac:dyDescent="0.25">
      <c r="A1776" s="71" t="s">
        <v>1455</v>
      </c>
      <c r="B1776" s="72">
        <v>1</v>
      </c>
      <c r="C1776" s="71">
        <v>10019000</v>
      </c>
      <c r="D1776" s="70" t="s">
        <v>1053</v>
      </c>
      <c r="E1776" s="73" t="s">
        <v>1456</v>
      </c>
      <c r="F1776" s="73" t="s">
        <v>128</v>
      </c>
      <c r="G1776" s="72" t="s">
        <v>1501</v>
      </c>
      <c r="H1776" s="73" t="s">
        <v>1140</v>
      </c>
      <c r="I1776" s="85">
        <v>0</v>
      </c>
      <c r="J1776" s="85">
        <v>0</v>
      </c>
      <c r="K1776" s="85">
        <v>3548045.68</v>
      </c>
      <c r="L1776" s="85">
        <v>121733567.95</v>
      </c>
      <c r="M1776" s="85">
        <v>0</v>
      </c>
      <c r="N1776" s="85">
        <v>125281613.63</v>
      </c>
      <c r="O1776" s="35">
        <f>ROWS($A$8:N1776)</f>
        <v>1769</v>
      </c>
      <c r="P1776" s="35" t="str">
        <f>IF($A1776='Signature Page'!$H$8,O1776,"")</f>
        <v/>
      </c>
      <c r="Q1776" s="35" t="str">
        <f>IFERROR(SMALL($P$8:$P$1794,ROWS($P$8:P1776)),"")</f>
        <v/>
      </c>
      <c r="R1776" s="31" t="str">
        <f t="shared" si="27"/>
        <v>U12010019000</v>
      </c>
      <c r="S1776" s="31"/>
      <c r="T1776" s="31"/>
      <c r="U1776" s="31"/>
    </row>
    <row r="1777" spans="1:21" x14ac:dyDescent="0.25">
      <c r="A1777" s="71" t="s">
        <v>1455</v>
      </c>
      <c r="B1777" s="72">
        <v>1</v>
      </c>
      <c r="C1777" s="71">
        <v>10059023</v>
      </c>
      <c r="D1777" s="70" t="s">
        <v>1053</v>
      </c>
      <c r="E1777" s="73" t="s">
        <v>1456</v>
      </c>
      <c r="F1777" s="73" t="s">
        <v>128</v>
      </c>
      <c r="G1777" s="72" t="s">
        <v>1520</v>
      </c>
      <c r="H1777" s="73" t="s">
        <v>1140</v>
      </c>
      <c r="I1777" s="85">
        <v>0</v>
      </c>
      <c r="J1777" s="85">
        <v>0</v>
      </c>
      <c r="K1777" s="85">
        <v>0</v>
      </c>
      <c r="L1777" s="85">
        <v>95517.5</v>
      </c>
      <c r="M1777" s="85">
        <v>0</v>
      </c>
      <c r="N1777" s="85">
        <v>95517.5</v>
      </c>
      <c r="O1777" s="35">
        <f>ROWS($A$8:N1777)</f>
        <v>1770</v>
      </c>
      <c r="P1777" s="35" t="str">
        <f>IF($A1777='Signature Page'!$H$8,O1777,"")</f>
        <v/>
      </c>
      <c r="Q1777" s="35" t="str">
        <f>IFERROR(SMALL($P$8:$P$1794,ROWS($P$8:P1777)),"")</f>
        <v/>
      </c>
      <c r="R1777" s="31" t="str">
        <f t="shared" si="27"/>
        <v>U12010059023</v>
      </c>
      <c r="S1777" s="31"/>
      <c r="T1777" s="31"/>
      <c r="U1777" s="31"/>
    </row>
    <row r="1778" spans="1:21" x14ac:dyDescent="0.25">
      <c r="A1778" s="71" t="s">
        <v>1486</v>
      </c>
      <c r="B1778" s="72">
        <v>1</v>
      </c>
      <c r="C1778" s="71">
        <v>10059023</v>
      </c>
      <c r="D1778" s="70" t="s">
        <v>1053</v>
      </c>
      <c r="E1778" s="73" t="s">
        <v>1543</v>
      </c>
      <c r="F1778" s="73" t="s">
        <v>128</v>
      </c>
      <c r="G1778" s="72" t="s">
        <v>1520</v>
      </c>
      <c r="H1778" s="73" t="s">
        <v>1140</v>
      </c>
      <c r="I1778" s="85">
        <v>0</v>
      </c>
      <c r="J1778" s="85">
        <v>0</v>
      </c>
      <c r="K1778" s="85">
        <v>0</v>
      </c>
      <c r="L1778" s="85">
        <v>250000000</v>
      </c>
      <c r="M1778" s="85">
        <v>0</v>
      </c>
      <c r="N1778" s="85">
        <v>250000000</v>
      </c>
      <c r="O1778" s="35">
        <f>ROWS($A$8:N1778)</f>
        <v>1771</v>
      </c>
      <c r="P1778" s="35" t="str">
        <f>IF($A1778='Signature Page'!$H$8,O1778,"")</f>
        <v/>
      </c>
      <c r="Q1778" s="35" t="str">
        <f>IFERROR(SMALL($P$8:$P$1794,ROWS($P$8:P1778)),"")</f>
        <v/>
      </c>
      <c r="R1778" s="31" t="str">
        <f t="shared" si="27"/>
        <v>U20010059023</v>
      </c>
      <c r="S1778" s="31"/>
      <c r="T1778" s="31"/>
      <c r="U1778" s="31"/>
    </row>
    <row r="1779" spans="1:21" x14ac:dyDescent="0.25">
      <c r="A1779" s="71" t="s">
        <v>116</v>
      </c>
      <c r="B1779" s="72">
        <v>1</v>
      </c>
      <c r="C1779" s="71">
        <v>10010000</v>
      </c>
      <c r="D1779" s="70" t="s">
        <v>1053</v>
      </c>
      <c r="E1779" s="73" t="s">
        <v>1198</v>
      </c>
      <c r="F1779" s="73" t="s">
        <v>128</v>
      </c>
      <c r="G1779" s="72" t="s">
        <v>128</v>
      </c>
      <c r="H1779" s="73" t="s">
        <v>1073</v>
      </c>
      <c r="I1779" s="85">
        <v>0</v>
      </c>
      <c r="J1779" s="85">
        <v>0</v>
      </c>
      <c r="K1779" s="85">
        <v>2161822.0699999998</v>
      </c>
      <c r="L1779" s="85">
        <v>-12918</v>
      </c>
      <c r="M1779" s="85">
        <v>0</v>
      </c>
      <c r="N1779" s="85">
        <v>2148904.0699999998</v>
      </c>
      <c r="O1779" s="35">
        <f>ROWS($A$8:N1779)</f>
        <v>1772</v>
      </c>
      <c r="P1779" s="35" t="str">
        <f>IF($A1779='Signature Page'!$H$8,O1779,"")</f>
        <v/>
      </c>
      <c r="Q1779" s="35" t="str">
        <f>IFERROR(SMALL($P$8:$P$1794,ROWS($P$8:P1779)),"")</f>
        <v/>
      </c>
      <c r="R1779" s="31" t="str">
        <f t="shared" si="27"/>
        <v>U30010010000</v>
      </c>
      <c r="S1779" s="31"/>
      <c r="T1779" s="31"/>
      <c r="U1779" s="31"/>
    </row>
    <row r="1780" spans="1:21" x14ac:dyDescent="0.25">
      <c r="A1780" s="71" t="s">
        <v>116</v>
      </c>
      <c r="B1780" s="72">
        <v>1</v>
      </c>
      <c r="C1780" s="71">
        <v>10050023</v>
      </c>
      <c r="D1780" s="70" t="s">
        <v>1053</v>
      </c>
      <c r="E1780" s="73" t="s">
        <v>1198</v>
      </c>
      <c r="F1780" s="73" t="s">
        <v>128</v>
      </c>
      <c r="G1780" s="72" t="s">
        <v>1489</v>
      </c>
      <c r="H1780" s="73" t="s">
        <v>1073</v>
      </c>
      <c r="I1780" s="85">
        <v>0</v>
      </c>
      <c r="J1780" s="85">
        <v>0</v>
      </c>
      <c r="K1780" s="85">
        <v>0</v>
      </c>
      <c r="L1780" s="85">
        <v>12918</v>
      </c>
      <c r="M1780" s="85">
        <v>0</v>
      </c>
      <c r="N1780" s="85">
        <v>12918</v>
      </c>
      <c r="O1780" s="35">
        <f>ROWS($A$8:N1780)</f>
        <v>1773</v>
      </c>
      <c r="P1780" s="35" t="str">
        <f>IF($A1780='Signature Page'!$H$8,O1780,"")</f>
        <v/>
      </c>
      <c r="Q1780" s="35" t="str">
        <f>IFERROR(SMALL($P$8:$P$1794,ROWS($P$8:P1780)),"")</f>
        <v/>
      </c>
      <c r="R1780" s="31" t="str">
        <f t="shared" si="27"/>
        <v>U30010050023</v>
      </c>
      <c r="S1780" s="31"/>
      <c r="T1780" s="31"/>
      <c r="U1780" s="31"/>
    </row>
    <row r="1781" spans="1:21" x14ac:dyDescent="0.25">
      <c r="A1781" s="71" t="s">
        <v>116</v>
      </c>
      <c r="B1781" s="72">
        <v>1</v>
      </c>
      <c r="C1781" s="71">
        <v>30350000</v>
      </c>
      <c r="D1781" s="70" t="s">
        <v>1054</v>
      </c>
      <c r="E1781" s="73" t="s">
        <v>1198</v>
      </c>
      <c r="F1781" s="73" t="s">
        <v>128</v>
      </c>
      <c r="G1781" s="72" t="s">
        <v>144</v>
      </c>
      <c r="H1781" s="73" t="s">
        <v>1073</v>
      </c>
      <c r="I1781" s="85">
        <v>-307118.83</v>
      </c>
      <c r="J1781" s="85">
        <v>-365472.09</v>
      </c>
      <c r="K1781" s="85">
        <v>333651.49</v>
      </c>
      <c r="L1781" s="85">
        <v>0</v>
      </c>
      <c r="M1781" s="85">
        <v>0</v>
      </c>
      <c r="N1781" s="85">
        <v>-338939.43</v>
      </c>
      <c r="O1781" s="35">
        <f>ROWS($A$8:N1781)</f>
        <v>1774</v>
      </c>
      <c r="P1781" s="35" t="str">
        <f>IF($A1781='Signature Page'!$H$8,O1781,"")</f>
        <v/>
      </c>
      <c r="Q1781" s="35" t="str">
        <f>IFERROR(SMALL($P$8:$P$1794,ROWS($P$8:P1781)),"")</f>
        <v/>
      </c>
      <c r="R1781" s="31" t="str">
        <f t="shared" si="27"/>
        <v>U30030350000</v>
      </c>
      <c r="S1781" s="31"/>
      <c r="T1781" s="31"/>
      <c r="U1781" s="31"/>
    </row>
    <row r="1782" spans="1:21" x14ac:dyDescent="0.25">
      <c r="A1782" s="71" t="s">
        <v>116</v>
      </c>
      <c r="B1782" s="72">
        <v>5</v>
      </c>
      <c r="C1782" s="71">
        <v>31660000</v>
      </c>
      <c r="D1782" s="70" t="s">
        <v>1055</v>
      </c>
      <c r="E1782" s="73" t="s">
        <v>1198</v>
      </c>
      <c r="F1782" s="73" t="s">
        <v>1101</v>
      </c>
      <c r="G1782" s="72" t="s">
        <v>252</v>
      </c>
      <c r="H1782" s="73" t="s">
        <v>1073</v>
      </c>
      <c r="I1782" s="85">
        <v>-18742134.34</v>
      </c>
      <c r="J1782" s="85">
        <v>-13089488.34</v>
      </c>
      <c r="K1782" s="85">
        <v>5872976.8300000001</v>
      </c>
      <c r="L1782" s="85">
        <v>0</v>
      </c>
      <c r="M1782" s="85">
        <v>0</v>
      </c>
      <c r="N1782" s="85">
        <v>-25958645.850000001</v>
      </c>
      <c r="O1782" s="35">
        <f>ROWS($A$8:N1782)</f>
        <v>1775</v>
      </c>
      <c r="P1782" s="35" t="str">
        <f>IF($A1782='Signature Page'!$H$8,O1782,"")</f>
        <v/>
      </c>
      <c r="Q1782" s="35" t="str">
        <f>IFERROR(SMALL($P$8:$P$1794,ROWS($P$8:P1782)),"")</f>
        <v/>
      </c>
      <c r="R1782" s="31" t="str">
        <f t="shared" si="27"/>
        <v>U30031660000</v>
      </c>
      <c r="S1782" s="31"/>
      <c r="T1782" s="31"/>
      <c r="U1782" s="31"/>
    </row>
    <row r="1783" spans="1:21" x14ac:dyDescent="0.25">
      <c r="A1783" s="71" t="s">
        <v>116</v>
      </c>
      <c r="B1783" s="72">
        <v>998</v>
      </c>
      <c r="C1783" s="71">
        <v>36008000</v>
      </c>
      <c r="D1783" s="70" t="s">
        <v>1054</v>
      </c>
      <c r="E1783" s="73" t="s">
        <v>1198</v>
      </c>
      <c r="F1783" s="73" t="s">
        <v>1105</v>
      </c>
      <c r="G1783" s="72" t="s">
        <v>1304</v>
      </c>
      <c r="H1783" s="73" t="s">
        <v>1073</v>
      </c>
      <c r="I1783" s="85">
        <v>-356000</v>
      </c>
      <c r="J1783" s="85">
        <v>0</v>
      </c>
      <c r="K1783" s="85">
        <v>0</v>
      </c>
      <c r="L1783" s="85">
        <v>0</v>
      </c>
      <c r="M1783" s="85">
        <v>0</v>
      </c>
      <c r="N1783" s="85">
        <v>-356000</v>
      </c>
      <c r="O1783" s="35">
        <f>ROWS($A$8:N1783)</f>
        <v>1776</v>
      </c>
      <c r="P1783" s="35" t="str">
        <f>IF($A1783='Signature Page'!$H$8,O1783,"")</f>
        <v/>
      </c>
      <c r="Q1783" s="35" t="str">
        <f>IFERROR(SMALL($P$8:$P$1794,ROWS($P$8:P1783)),"")</f>
        <v/>
      </c>
      <c r="R1783" s="31" t="str">
        <f t="shared" si="27"/>
        <v>U30036008000</v>
      </c>
      <c r="S1783" s="31"/>
      <c r="T1783" s="31"/>
      <c r="U1783" s="31"/>
    </row>
    <row r="1784" spans="1:21" x14ac:dyDescent="0.25">
      <c r="A1784" s="71" t="s">
        <v>116</v>
      </c>
      <c r="B1784" s="72">
        <v>998</v>
      </c>
      <c r="C1784" s="71">
        <v>36038000</v>
      </c>
      <c r="D1784" s="70" t="s">
        <v>1054</v>
      </c>
      <c r="E1784" s="73" t="s">
        <v>1198</v>
      </c>
      <c r="F1784" s="73" t="s">
        <v>1105</v>
      </c>
      <c r="G1784" s="72" t="s">
        <v>1306</v>
      </c>
      <c r="H1784" s="73" t="s">
        <v>1073</v>
      </c>
      <c r="I1784" s="85">
        <v>-305401</v>
      </c>
      <c r="J1784" s="85">
        <v>0</v>
      </c>
      <c r="K1784" s="85">
        <v>990</v>
      </c>
      <c r="L1784" s="85">
        <v>0</v>
      </c>
      <c r="M1784" s="85">
        <v>0</v>
      </c>
      <c r="N1784" s="85">
        <v>-304411</v>
      </c>
      <c r="O1784" s="35">
        <f>ROWS($A$8:N1784)</f>
        <v>1777</v>
      </c>
      <c r="P1784" s="35" t="str">
        <f>IF($A1784='Signature Page'!$H$8,O1784,"")</f>
        <v/>
      </c>
      <c r="Q1784" s="35" t="str">
        <f>IFERROR(SMALL($P$8:$P$1794,ROWS($P$8:P1784)),"")</f>
        <v/>
      </c>
      <c r="R1784" s="31" t="str">
        <f t="shared" si="27"/>
        <v>U30036038000</v>
      </c>
      <c r="S1784" s="31"/>
      <c r="T1784" s="31"/>
      <c r="U1784" s="31"/>
    </row>
    <row r="1785" spans="1:21" x14ac:dyDescent="0.25">
      <c r="A1785" s="71" t="s">
        <v>116</v>
      </c>
      <c r="B1785" s="72">
        <v>1</v>
      </c>
      <c r="C1785" s="71">
        <v>39580000</v>
      </c>
      <c r="D1785" s="70" t="s">
        <v>1057</v>
      </c>
      <c r="E1785" s="73" t="s">
        <v>1198</v>
      </c>
      <c r="F1785" s="73" t="s">
        <v>128</v>
      </c>
      <c r="G1785" s="72" t="s">
        <v>579</v>
      </c>
      <c r="H1785" s="73" t="s">
        <v>1073</v>
      </c>
      <c r="I1785" s="85">
        <v>-25534.98</v>
      </c>
      <c r="J1785" s="85">
        <v>0</v>
      </c>
      <c r="K1785" s="85">
        <v>0</v>
      </c>
      <c r="L1785" s="85">
        <v>0</v>
      </c>
      <c r="M1785" s="85">
        <v>0</v>
      </c>
      <c r="N1785" s="85">
        <v>-25534.98</v>
      </c>
      <c r="O1785" s="35">
        <f>ROWS($A$8:N1785)</f>
        <v>1778</v>
      </c>
      <c r="P1785" s="35" t="str">
        <f>IF($A1785='Signature Page'!$H$8,O1785,"")</f>
        <v/>
      </c>
      <c r="Q1785" s="35" t="str">
        <f>IFERROR(SMALL($P$8:$P$1794,ROWS($P$8:P1785)),"")</f>
        <v/>
      </c>
      <c r="R1785" s="31" t="str">
        <f t="shared" si="27"/>
        <v>U30039580000</v>
      </c>
      <c r="S1785" s="31"/>
      <c r="T1785" s="31"/>
      <c r="U1785" s="31"/>
    </row>
    <row r="1786" spans="1:21" x14ac:dyDescent="0.25">
      <c r="A1786" s="71" t="s">
        <v>116</v>
      </c>
      <c r="B1786" s="72">
        <v>5</v>
      </c>
      <c r="C1786" s="71">
        <v>50550000</v>
      </c>
      <c r="D1786" s="70" t="s">
        <v>1055</v>
      </c>
      <c r="E1786" s="73" t="s">
        <v>1198</v>
      </c>
      <c r="F1786" s="73" t="s">
        <v>1101</v>
      </c>
      <c r="G1786" s="72" t="s">
        <v>982</v>
      </c>
      <c r="H1786" s="73" t="s">
        <v>1073</v>
      </c>
      <c r="I1786" s="85">
        <v>50121.14</v>
      </c>
      <c r="J1786" s="85">
        <v>-338458.92</v>
      </c>
      <c r="K1786" s="85">
        <v>381796.29</v>
      </c>
      <c r="L1786" s="85">
        <v>0</v>
      </c>
      <c r="M1786" s="85">
        <v>0</v>
      </c>
      <c r="N1786" s="85">
        <v>93458.51</v>
      </c>
      <c r="O1786" s="35">
        <f>ROWS($A$8:N1786)</f>
        <v>1779</v>
      </c>
      <c r="P1786" s="35" t="str">
        <f>IF($A1786='Signature Page'!$H$8,O1786,"")</f>
        <v/>
      </c>
      <c r="Q1786" s="35" t="str">
        <f>IFERROR(SMALL($P$8:$P$1794,ROWS($P$8:P1786)),"")</f>
        <v/>
      </c>
      <c r="R1786" s="31" t="str">
        <f t="shared" si="27"/>
        <v>U30050550000</v>
      </c>
      <c r="S1786" s="31"/>
      <c r="T1786" s="31"/>
      <c r="U1786" s="31"/>
    </row>
    <row r="1787" spans="1:21" x14ac:dyDescent="0.25">
      <c r="A1787" s="71" t="s">
        <v>1069</v>
      </c>
      <c r="B1787" s="72">
        <v>1</v>
      </c>
      <c r="C1787" s="71">
        <v>10010000</v>
      </c>
      <c r="D1787" s="70" t="s">
        <v>1053</v>
      </c>
      <c r="E1787" s="73" t="s">
        <v>1199</v>
      </c>
      <c r="F1787" s="73" t="s">
        <v>128</v>
      </c>
      <c r="G1787" s="72" t="s">
        <v>128</v>
      </c>
      <c r="H1787" s="73" t="s">
        <v>1140</v>
      </c>
      <c r="I1787" s="85">
        <v>0</v>
      </c>
      <c r="J1787" s="85">
        <v>0</v>
      </c>
      <c r="K1787" s="85">
        <v>37449566.82</v>
      </c>
      <c r="L1787" s="85">
        <v>54392997</v>
      </c>
      <c r="M1787" s="85">
        <v>0</v>
      </c>
      <c r="N1787" s="85">
        <v>91842563.819999993</v>
      </c>
      <c r="O1787" s="35">
        <f>ROWS($A$8:N1787)</f>
        <v>1780</v>
      </c>
      <c r="P1787" s="35" t="str">
        <f>IF($A1787='Signature Page'!$H$8,O1787,"")</f>
        <v/>
      </c>
      <c r="Q1787" s="35" t="str">
        <f>IFERROR(SMALL($P$8:$P$1794,ROWS($P$8:P1787)),"")</f>
        <v/>
      </c>
      <c r="R1787" s="31" t="str">
        <f t="shared" si="27"/>
        <v>V04010010000</v>
      </c>
      <c r="S1787" s="31"/>
      <c r="T1787" s="31"/>
      <c r="U1787" s="31"/>
    </row>
    <row r="1788" spans="1:21" x14ac:dyDescent="0.25">
      <c r="A1788" s="71" t="s">
        <v>1070</v>
      </c>
      <c r="B1788" s="72">
        <v>1</v>
      </c>
      <c r="C1788" s="71">
        <v>10010000</v>
      </c>
      <c r="D1788" s="70" t="s">
        <v>1053</v>
      </c>
      <c r="E1788" s="73" t="s">
        <v>1200</v>
      </c>
      <c r="F1788" s="73" t="s">
        <v>128</v>
      </c>
      <c r="G1788" s="72" t="s">
        <v>128</v>
      </c>
      <c r="H1788" s="73" t="s">
        <v>1074</v>
      </c>
      <c r="I1788" s="85">
        <v>0</v>
      </c>
      <c r="J1788" s="85">
        <v>0</v>
      </c>
      <c r="K1788" s="85">
        <v>317346801.81</v>
      </c>
      <c r="L1788" s="85">
        <v>0</v>
      </c>
      <c r="M1788" s="85">
        <v>0</v>
      </c>
      <c r="N1788" s="85">
        <v>317346801.81</v>
      </c>
      <c r="O1788" s="35">
        <f>ROWS($A$8:N1788)</f>
        <v>1781</v>
      </c>
      <c r="P1788" s="35" t="str">
        <f>IF($A1788='Signature Page'!$H$8,O1788,"")</f>
        <v/>
      </c>
      <c r="Q1788" s="35" t="str">
        <f>IFERROR(SMALL($P$8:$P$1794,ROWS($P$8:P1788)),"")</f>
        <v/>
      </c>
      <c r="R1788" s="31" t="str">
        <f t="shared" si="27"/>
        <v>X22010010000</v>
      </c>
      <c r="S1788" s="31"/>
      <c r="T1788" s="31"/>
      <c r="U1788" s="31"/>
    </row>
    <row r="1789" spans="1:21" x14ac:dyDescent="0.25">
      <c r="A1789" s="71" t="s">
        <v>1070</v>
      </c>
      <c r="B1789" s="72">
        <v>1</v>
      </c>
      <c r="C1789" s="71">
        <v>10050023</v>
      </c>
      <c r="D1789" s="70" t="s">
        <v>1053</v>
      </c>
      <c r="E1789" s="73" t="s">
        <v>1200</v>
      </c>
      <c r="F1789" s="73" t="s">
        <v>128</v>
      </c>
      <c r="G1789" s="72" t="s">
        <v>1489</v>
      </c>
      <c r="H1789" s="73" t="s">
        <v>1074</v>
      </c>
      <c r="I1789" s="85">
        <v>0</v>
      </c>
      <c r="J1789" s="85">
        <v>0</v>
      </c>
      <c r="K1789" s="85">
        <v>17246295</v>
      </c>
      <c r="L1789" s="85">
        <v>0</v>
      </c>
      <c r="M1789" s="85">
        <v>0</v>
      </c>
      <c r="N1789" s="85">
        <v>17246295</v>
      </c>
      <c r="O1789" s="35">
        <f>ROWS($A$8:N1789)</f>
        <v>1782</v>
      </c>
      <c r="P1789" s="35" t="str">
        <f>IF($A1789='Signature Page'!$H$8,O1789,"")</f>
        <v/>
      </c>
      <c r="Q1789" s="35" t="str">
        <f>IFERROR(SMALL($P$8:$P$1794,ROWS($P$8:P1789)),"")</f>
        <v/>
      </c>
      <c r="R1789" s="31" t="str">
        <f t="shared" si="27"/>
        <v>X22010050023</v>
      </c>
      <c r="S1789" s="31"/>
      <c r="T1789" s="31"/>
      <c r="U1789" s="31"/>
    </row>
    <row r="1790" spans="1:21" x14ac:dyDescent="0.25">
      <c r="A1790" s="71" t="s">
        <v>117</v>
      </c>
      <c r="B1790" s="72">
        <v>1</v>
      </c>
      <c r="C1790" s="71">
        <v>31120000</v>
      </c>
      <c r="D1790" s="70" t="s">
        <v>1057</v>
      </c>
      <c r="E1790" s="73" t="s">
        <v>1201</v>
      </c>
      <c r="F1790" s="73" t="s">
        <v>128</v>
      </c>
      <c r="G1790" s="72" t="s">
        <v>233</v>
      </c>
      <c r="H1790" s="73" t="s">
        <v>1074</v>
      </c>
      <c r="I1790" s="85">
        <v>-269501.89</v>
      </c>
      <c r="J1790" s="85">
        <v>-265500218.88999999</v>
      </c>
      <c r="K1790" s="85">
        <v>-21105.659999999199</v>
      </c>
      <c r="L1790" s="85">
        <v>259943456.69999999</v>
      </c>
      <c r="M1790" s="85">
        <v>0</v>
      </c>
      <c r="N1790" s="85">
        <v>-5847369.7399999797</v>
      </c>
      <c r="O1790" s="35">
        <f>ROWS($A$8:N1790)</f>
        <v>1783</v>
      </c>
      <c r="P1790" s="35" t="str">
        <f>IF($A1790='Signature Page'!$H$8,O1790,"")</f>
        <v/>
      </c>
      <c r="Q1790" s="35" t="str">
        <f>IFERROR(SMALL($P$8:$P$1794,ROWS($P$8:P1790)),"")</f>
        <v/>
      </c>
      <c r="R1790" s="31" t="str">
        <f t="shared" si="27"/>
        <v>X44031120000</v>
      </c>
      <c r="S1790" s="31"/>
      <c r="T1790" s="31"/>
      <c r="U1790" s="31"/>
    </row>
    <row r="1791" spans="1:21" x14ac:dyDescent="0.25">
      <c r="A1791" s="71" t="s">
        <v>117</v>
      </c>
      <c r="B1791" s="72">
        <v>1</v>
      </c>
      <c r="C1791" s="71">
        <v>40610000</v>
      </c>
      <c r="D1791" s="73" t="s">
        <v>1057</v>
      </c>
      <c r="E1791" s="73" t="s">
        <v>1201</v>
      </c>
      <c r="F1791" s="73" t="s">
        <v>128</v>
      </c>
      <c r="G1791" s="72" t="s">
        <v>612</v>
      </c>
      <c r="H1791" s="73" t="s">
        <v>1074</v>
      </c>
      <c r="I1791" s="85">
        <v>-355993733.13999999</v>
      </c>
      <c r="J1791" s="85">
        <v>-1112078144.6800001</v>
      </c>
      <c r="K1791" s="85">
        <v>1161273541.9200001</v>
      </c>
      <c r="L1791" s="85">
        <v>-259943456.69999999</v>
      </c>
      <c r="M1791" s="85">
        <v>0</v>
      </c>
      <c r="N1791" s="85">
        <v>-566741792.60000002</v>
      </c>
      <c r="O1791" s="35">
        <f>ROWS($A$8:N1791)</f>
        <v>1784</v>
      </c>
      <c r="P1791" s="35" t="str">
        <f>IF($A1791='Signature Page'!$H$8,O1791,"")</f>
        <v/>
      </c>
      <c r="Q1791" s="35" t="str">
        <f>IFERROR(SMALL($P$8:$P$1794,ROWS($P$8:P1791)),"")</f>
        <v/>
      </c>
      <c r="R1791" s="31" t="str">
        <f t="shared" si="27"/>
        <v>X44040610000</v>
      </c>
      <c r="S1791" s="31"/>
    </row>
    <row r="1792" spans="1:21" x14ac:dyDescent="0.25">
      <c r="A1792" s="71" t="s">
        <v>1202</v>
      </c>
      <c r="B1792" s="72">
        <v>1</v>
      </c>
      <c r="C1792" s="71">
        <v>10019000</v>
      </c>
      <c r="D1792" s="73" t="s">
        <v>1053</v>
      </c>
      <c r="E1792" s="73" t="s">
        <v>1203</v>
      </c>
      <c r="F1792" s="73" t="s">
        <v>128</v>
      </c>
      <c r="G1792" s="72" t="s">
        <v>1501</v>
      </c>
      <c r="H1792" s="73" t="s">
        <v>1190</v>
      </c>
      <c r="I1792" s="85">
        <v>0</v>
      </c>
      <c r="J1792" s="85">
        <v>0</v>
      </c>
      <c r="K1792" s="85">
        <v>46239288.210000001</v>
      </c>
      <c r="L1792" s="85">
        <v>0</v>
      </c>
      <c r="M1792" s="85">
        <v>0</v>
      </c>
      <c r="N1792" s="85">
        <v>46239288.210000001</v>
      </c>
      <c r="O1792" s="35">
        <f>ROWS($A$8:N1792)</f>
        <v>1785</v>
      </c>
      <c r="P1792" s="35" t="str">
        <f>IF($A1792='Signature Page'!$H$8,O1792,"")</f>
        <v/>
      </c>
      <c r="Q1792" s="35" t="str">
        <f>IFERROR(SMALL($P$8:$P$1794,ROWS($P$8:P1792)),"")</f>
        <v/>
      </c>
      <c r="R1792" s="31" t="str">
        <f t="shared" si="27"/>
        <v>Y14010019000</v>
      </c>
      <c r="S1792" s="31"/>
    </row>
    <row r="1793" spans="1:19" x14ac:dyDescent="0.25">
      <c r="A1793" s="71" t="s">
        <v>1202</v>
      </c>
      <c r="B1793" s="72">
        <v>1</v>
      </c>
      <c r="C1793" s="71">
        <v>10059023</v>
      </c>
      <c r="D1793" s="73" t="s">
        <v>1053</v>
      </c>
      <c r="E1793" s="73" t="s">
        <v>1203</v>
      </c>
      <c r="F1793" s="73" t="s">
        <v>128</v>
      </c>
      <c r="G1793" s="72" t="s">
        <v>1520</v>
      </c>
      <c r="H1793" s="73" t="s">
        <v>1190</v>
      </c>
      <c r="I1793" s="85">
        <v>0</v>
      </c>
      <c r="J1793" s="85">
        <v>0</v>
      </c>
      <c r="K1793" s="85">
        <v>100000</v>
      </c>
      <c r="L1793" s="85">
        <v>0</v>
      </c>
      <c r="M1793" s="85">
        <v>0</v>
      </c>
      <c r="N1793" s="85">
        <v>100000</v>
      </c>
      <c r="O1793" s="35">
        <f>ROWS($A$8:N1793)</f>
        <v>1786</v>
      </c>
      <c r="P1793" s="35" t="str">
        <f>IF($A1793='Signature Page'!$H$8,O1793,"")</f>
        <v/>
      </c>
      <c r="Q1793" s="35" t="str">
        <f>IFERROR(SMALL($P$8:$P$1794,ROWS($P$8:P1793)),"")</f>
        <v/>
      </c>
      <c r="R1793" s="31" t="str">
        <f t="shared" si="27"/>
        <v>Y14010059023</v>
      </c>
      <c r="S1793" s="31"/>
    </row>
    <row r="1794" spans="1:19" x14ac:dyDescent="0.25">
      <c r="A1794" s="71" t="s">
        <v>1071</v>
      </c>
      <c r="B1794" s="72">
        <v>1</v>
      </c>
      <c r="C1794" s="71">
        <v>29230000</v>
      </c>
      <c r="D1794" s="73" t="s">
        <v>1053</v>
      </c>
      <c r="E1794" s="73" t="s">
        <v>1204</v>
      </c>
      <c r="F1794" s="73" t="s">
        <v>128</v>
      </c>
      <c r="G1794" s="72" t="s">
        <v>139</v>
      </c>
      <c r="H1794" s="73" t="s">
        <v>1074</v>
      </c>
      <c r="I1794" s="85">
        <v>0</v>
      </c>
      <c r="J1794" s="85">
        <v>0</v>
      </c>
      <c r="K1794" s="85">
        <v>-18961000</v>
      </c>
      <c r="L1794" s="85">
        <v>0</v>
      </c>
      <c r="M1794" s="85">
        <v>0</v>
      </c>
      <c r="N1794" s="85">
        <v>-18961000</v>
      </c>
      <c r="O1794" s="35">
        <f>ROWS($A$8:N1794)</f>
        <v>1787</v>
      </c>
      <c r="P1794" s="35" t="str">
        <f>IF($A1794='Signature Page'!$H$8,O1794,"")</f>
        <v/>
      </c>
      <c r="Q1794" s="35" t="str">
        <f>IFERROR(SMALL($P$8:$P$1794,ROWS($P$8:P1794)),"")</f>
        <v/>
      </c>
      <c r="R1794" s="31" t="str">
        <f t="shared" si="27"/>
        <v>Y18029230000</v>
      </c>
      <c r="S1794" s="31"/>
    </row>
  </sheetData>
  <sheetProtection algorithmName="SHA-512" hashValue="1Wch0EegZYZ40PPROwXcCLxkYysPovRmq2IP32527kOLmpSx+tQZsQptErucfdKzt8oZGhDXC1TsaTv6HsK1ug==" saltValue="KUg7l/gtm4BPw6GAJd1JDw==" spinCount="100000" sheet="1" objects="1" scenarios="1"/>
  <autoFilter ref="A7:U1794" xr:uid="{E4DC6623-3F69-4385-BEB9-7E15F7D37DC8}"/>
  <sortState xmlns:xlrd2="http://schemas.microsoft.com/office/spreadsheetml/2017/richdata2" ref="A8:S1794">
    <sortCondition ref="R8:R17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Classification Definitions</vt:lpstr>
      <vt:lpstr>Signature Page</vt:lpstr>
      <vt:lpstr>3.20.1</vt:lpstr>
      <vt:lpstr>3.20.2</vt:lpstr>
      <vt:lpstr>3.20.3</vt:lpstr>
      <vt:lpstr>BusA Lookup</vt:lpstr>
      <vt:lpstr>GASB 54</vt:lpstr>
      <vt:lpstr>AgencyName</vt:lpstr>
      <vt:lpstr>Preparer</vt:lpstr>
      <vt:lpstr>Reviewer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Showe, Laura</dc:creator>
  <cp:lastModifiedBy>Ballard-Sholly, Layla</cp:lastModifiedBy>
  <cp:lastPrinted>2020-04-20T16:29:19Z</cp:lastPrinted>
  <dcterms:created xsi:type="dcterms:W3CDTF">2013-05-28T16:38:54Z</dcterms:created>
  <dcterms:modified xsi:type="dcterms:W3CDTF">2024-05-24T15:23:03Z</dcterms:modified>
</cp:coreProperties>
</file>